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codeName="ThisWorkbook"/>
  <mc:AlternateContent xmlns:mc="http://schemas.openxmlformats.org/markup-compatibility/2006">
    <mc:Choice Requires="x15">
      <x15ac:absPath xmlns:x15ac="http://schemas.microsoft.com/office/spreadsheetml/2010/11/ac" url="D:\working\waccache\BN1NEPF000175CD\EXCELCNV\8c2cb199-b02d-47b5-9102-bd689e01e3a0\"/>
    </mc:Choice>
  </mc:AlternateContent>
  <xr:revisionPtr revIDLastSave="0" documentId="8_{624E2B6D-8FDB-4409-A361-722C2578C264}" xr6:coauthVersionLast="47" xr6:coauthVersionMax="47" xr10:uidLastSave="{00000000-0000-0000-0000-000000000000}"/>
  <bookViews>
    <workbookView xWindow="-60" yWindow="-60" windowWidth="15480" windowHeight="11640" tabRatio="663" xr2:uid="{14345241-B4C4-4ABD-8458-498F628B7583}"/>
  </bookViews>
  <sheets>
    <sheet name="Read me" sheetId="16" r:id="rId1"/>
    <sheet name="TRB Record" sheetId="4" r:id="rId2"/>
    <sheet name="% solids" sheetId="5" r:id="rId3"/>
    <sheet name="Ash" sheetId="6" r:id="rId4"/>
    <sheet name="Protein" sheetId="7" r:id="rId5"/>
    <sheet name="Lignin" sheetId="8" r:id="rId6"/>
    <sheet name="SRSs" sheetId="17" r:id="rId7"/>
    <sheet name="Structural Sugars" sheetId="9" r:id="rId8"/>
    <sheet name="Uronic Acid" sheetId="10" r:id="rId9"/>
    <sheet name="Acetate" sheetId="11" r:id="rId10"/>
    <sheet name="Duplicate MC values" sheetId="12" r:id="rId11"/>
    <sheet name="Mass closure" sheetId="13" r:id="rId12"/>
    <sheet name="Error Flags" sheetId="14" r:id="rId13"/>
    <sheet name="NIR Data" sheetId="3" r:id="rId14"/>
    <sheet name="Comments" sheetId="15" r:id="rId15"/>
  </sheets>
  <definedNames>
    <definedName name="_xlnm.Print_Area" localSheetId="5">Lignin!$C$1:$X$15</definedName>
    <definedName name="_xlnm.Print_Area" localSheetId="7">'Structural Sugars'!$B$1:$J$56</definedName>
    <definedName name="_xlnm.Print_Titles" localSheetId="2">'% solids'!$2:$2</definedName>
    <definedName name="_xlnm.Print_Titles" localSheetId="9">Acetate!$2:$2</definedName>
    <definedName name="_xlnm.Print_Titles" localSheetId="3">Ash!$1:$1</definedName>
    <definedName name="_xlnm.Print_Titles" localSheetId="14">Comments!$1:$1</definedName>
    <definedName name="_xlnm.Print_Titles" localSheetId="5">Lignin!$A:$B,Lignin!$1:$1</definedName>
    <definedName name="_xlnm.Print_Titles" localSheetId="7">'Structural Sugars'!$A:$B,'Structural Sugars'!$1:$8</definedName>
    <definedName name="_xlnm.Print_Titles" localSheetId="1">'TRB Record'!$A:$C,'TRB Record'!$1:$1</definedName>
    <definedName name="_xlnm.Print_Titles" localSheetId="8">'Uronic Acid'!$2:$2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7" i="17" l="1"/>
  <c r="S27" i="17"/>
  <c r="R27" i="17"/>
  <c r="Q27" i="17"/>
  <c r="P27" i="17"/>
  <c r="T23" i="17"/>
  <c r="S23" i="17"/>
  <c r="R23" i="17"/>
  <c r="Q23" i="17"/>
  <c r="P23" i="17"/>
  <c r="T19" i="17"/>
  <c r="S19" i="17"/>
  <c r="R19" i="17"/>
  <c r="Q19" i="17"/>
  <c r="P19" i="17"/>
  <c r="T15" i="17"/>
  <c r="S15" i="17"/>
  <c r="R15" i="17"/>
  <c r="Q15" i="17"/>
  <c r="P15" i="17"/>
  <c r="T11" i="17"/>
  <c r="S11" i="17"/>
  <c r="R11" i="17"/>
  <c r="Q11" i="17"/>
  <c r="P11" i="17"/>
  <c r="T7" i="17"/>
  <c r="T3" i="17"/>
  <c r="P5" i="9"/>
  <c r="S7" i="17"/>
  <c r="S3" i="17" s="1"/>
  <c r="O5" i="9" s="1"/>
  <c r="R7" i="17"/>
  <c r="R3" i="17" s="1"/>
  <c r="N5" i="9" s="1"/>
  <c r="Q7" i="17"/>
  <c r="Q3" i="17"/>
  <c r="M5" i="9"/>
  <c r="P7" i="17"/>
  <c r="P3" i="17"/>
  <c r="L5" i="9"/>
  <c r="M27" i="17"/>
  <c r="L27" i="17"/>
  <c r="K27" i="17"/>
  <c r="J27" i="17"/>
  <c r="I27" i="17"/>
  <c r="M23" i="17"/>
  <c r="L23" i="17"/>
  <c r="K23" i="17"/>
  <c r="J23" i="17"/>
  <c r="I23" i="17"/>
  <c r="M19" i="17"/>
  <c r="L19" i="17"/>
  <c r="K19" i="17"/>
  <c r="J19" i="17"/>
  <c r="I19" i="17"/>
  <c r="M15" i="17"/>
  <c r="L15" i="17"/>
  <c r="K15" i="17"/>
  <c r="J15" i="17"/>
  <c r="I15" i="17"/>
  <c r="M11" i="17"/>
  <c r="L11" i="17"/>
  <c r="K11" i="17"/>
  <c r="J11" i="17"/>
  <c r="I11" i="17"/>
  <c r="M7" i="17"/>
  <c r="M3" i="17"/>
  <c r="P4" i="9"/>
  <c r="L7" i="17"/>
  <c r="K7" i="17"/>
  <c r="J7" i="17"/>
  <c r="J3" i="17" s="1"/>
  <c r="M4" i="9" s="1"/>
  <c r="I7" i="17"/>
  <c r="F27" i="17"/>
  <c r="E27" i="17"/>
  <c r="D27" i="17"/>
  <c r="C27" i="17"/>
  <c r="B27" i="17"/>
  <c r="F23" i="17"/>
  <c r="E23" i="17"/>
  <c r="D23" i="17"/>
  <c r="C23" i="17"/>
  <c r="B23" i="17"/>
  <c r="F19" i="17"/>
  <c r="E19" i="17"/>
  <c r="D19" i="17"/>
  <c r="C19" i="17"/>
  <c r="B19" i="17"/>
  <c r="F15" i="17"/>
  <c r="E15" i="17"/>
  <c r="D15" i="17"/>
  <c r="C15" i="17"/>
  <c r="B15" i="17"/>
  <c r="F11" i="17"/>
  <c r="E11" i="17"/>
  <c r="D11" i="17"/>
  <c r="C11" i="17"/>
  <c r="B11" i="17"/>
  <c r="C7" i="17"/>
  <c r="D7" i="17"/>
  <c r="D3" i="17"/>
  <c r="N3" i="9" s="1"/>
  <c r="E7" i="17"/>
  <c r="E3" i="17" s="1"/>
  <c r="O3" i="9" s="1"/>
  <c r="F7" i="17"/>
  <c r="B7" i="17"/>
  <c r="H5" i="9"/>
  <c r="H4" i="9"/>
  <c r="H3" i="9"/>
  <c r="H4" i="11"/>
  <c r="H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4" i="11"/>
  <c r="H35" i="11"/>
  <c r="H36" i="11"/>
  <c r="H37" i="11"/>
  <c r="H38" i="11"/>
  <c r="H39" i="11"/>
  <c r="H40" i="11"/>
  <c r="H41" i="11"/>
  <c r="H42" i="11"/>
  <c r="H43" i="11"/>
  <c r="H44" i="11"/>
  <c r="H45" i="11"/>
  <c r="H46" i="11"/>
  <c r="H47" i="11"/>
  <c r="H48" i="11"/>
  <c r="H49" i="11"/>
  <c r="H50" i="11"/>
  <c r="H51" i="11"/>
  <c r="H52" i="11"/>
  <c r="H53" i="11"/>
  <c r="H54" i="11"/>
  <c r="H55" i="11"/>
  <c r="H56" i="11"/>
  <c r="H57" i="11"/>
  <c r="H58" i="11"/>
  <c r="H59" i="11"/>
  <c r="H60" i="11"/>
  <c r="H61" i="11"/>
  <c r="H62" i="11"/>
  <c r="H3" i="11"/>
  <c r="I4" i="5"/>
  <c r="I5" i="5"/>
  <c r="I6" i="5"/>
  <c r="I7" i="5"/>
  <c r="I8" i="5"/>
  <c r="J8" i="5" s="1"/>
  <c r="I9" i="5"/>
  <c r="I10" i="5"/>
  <c r="J10" i="5" s="1"/>
  <c r="I11" i="5"/>
  <c r="I12" i="5"/>
  <c r="I13" i="5"/>
  <c r="I14" i="5"/>
  <c r="J14" i="5"/>
  <c r="I15" i="5"/>
  <c r="I16" i="5"/>
  <c r="J16" i="5" s="1"/>
  <c r="F14" i="6" s="1"/>
  <c r="G14" i="6" s="1"/>
  <c r="J14" i="6" s="1"/>
  <c r="C14" i="12" s="1"/>
  <c r="I17" i="5"/>
  <c r="I18" i="5"/>
  <c r="J18" i="5" s="1"/>
  <c r="I19" i="5"/>
  <c r="I20" i="5"/>
  <c r="J20" i="5" s="1"/>
  <c r="I21" i="5"/>
  <c r="I22" i="5"/>
  <c r="J22" i="5" s="1"/>
  <c r="E20" i="8" s="1"/>
  <c r="I23" i="5"/>
  <c r="I24" i="5"/>
  <c r="J24" i="5" s="1"/>
  <c r="I25" i="5"/>
  <c r="I26" i="5"/>
  <c r="J26" i="5"/>
  <c r="I27" i="5"/>
  <c r="I28" i="5"/>
  <c r="J28" i="5"/>
  <c r="I29" i="5"/>
  <c r="I30" i="5"/>
  <c r="J30" i="5" s="1"/>
  <c r="F29" i="6" s="1"/>
  <c r="I31" i="5"/>
  <c r="I32" i="5"/>
  <c r="J32" i="5" s="1"/>
  <c r="I33" i="5"/>
  <c r="I34" i="5"/>
  <c r="I35" i="5"/>
  <c r="I36" i="5"/>
  <c r="I37" i="5"/>
  <c r="I38" i="5"/>
  <c r="J38" i="5" s="1"/>
  <c r="I39" i="5"/>
  <c r="I40" i="5"/>
  <c r="I41" i="5"/>
  <c r="I42" i="5"/>
  <c r="I43" i="5"/>
  <c r="I44" i="5"/>
  <c r="I45" i="5"/>
  <c r="I46" i="5"/>
  <c r="J46" i="5" s="1"/>
  <c r="I47" i="5"/>
  <c r="I48" i="5"/>
  <c r="J48" i="5" s="1"/>
  <c r="I49" i="5"/>
  <c r="I50" i="5"/>
  <c r="I51" i="5"/>
  <c r="I52" i="5"/>
  <c r="J52" i="5"/>
  <c r="F50" i="6"/>
  <c r="G50" i="6"/>
  <c r="J50" i="6"/>
  <c r="F51" i="6"/>
  <c r="G51" i="6"/>
  <c r="I53" i="5"/>
  <c r="I54" i="5"/>
  <c r="J54" i="5" s="1"/>
  <c r="I55" i="5"/>
  <c r="I56" i="5"/>
  <c r="J56" i="5" s="1"/>
  <c r="I57" i="5"/>
  <c r="I58" i="5"/>
  <c r="I59" i="5"/>
  <c r="I60" i="5"/>
  <c r="J60" i="5" s="1"/>
  <c r="F59" i="6" s="1"/>
  <c r="G59" i="6" s="1"/>
  <c r="F58" i="6"/>
  <c r="I61" i="5"/>
  <c r="I62" i="5"/>
  <c r="J62" i="5"/>
  <c r="I3" i="5"/>
  <c r="J4" i="5"/>
  <c r="H4" i="5"/>
  <c r="H3" i="5"/>
  <c r="J42" i="5"/>
  <c r="J50" i="5"/>
  <c r="E49" i="8"/>
  <c r="E48" i="8"/>
  <c r="H5" i="5"/>
  <c r="H6" i="5"/>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A51" i="5"/>
  <c r="B51" i="5"/>
  <c r="A52" i="5"/>
  <c r="B52" i="5"/>
  <c r="A53" i="5"/>
  <c r="B53" i="5"/>
  <c r="A54" i="5"/>
  <c r="B54" i="5"/>
  <c r="A55" i="5"/>
  <c r="B55" i="5"/>
  <c r="A56" i="5"/>
  <c r="B56" i="5"/>
  <c r="A57" i="5"/>
  <c r="B57" i="5"/>
  <c r="A58" i="5"/>
  <c r="B58" i="5"/>
  <c r="A59" i="5"/>
  <c r="B59" i="5"/>
  <c r="A60" i="5"/>
  <c r="B60" i="5"/>
  <c r="A61" i="5"/>
  <c r="B61" i="5"/>
  <c r="A62" i="5"/>
  <c r="B62" i="5"/>
  <c r="B37" i="5"/>
  <c r="B38" i="5"/>
  <c r="B39" i="5"/>
  <c r="B40" i="5"/>
  <c r="B41" i="5"/>
  <c r="B42" i="5"/>
  <c r="B43" i="5"/>
  <c r="B44" i="5"/>
  <c r="B45" i="5"/>
  <c r="B46" i="5"/>
  <c r="B47" i="5"/>
  <c r="B48" i="5"/>
  <c r="B49" i="5"/>
  <c r="B50" i="5"/>
  <c r="B36" i="5"/>
  <c r="B35" i="5"/>
  <c r="B34" i="5"/>
  <c r="B33" i="5"/>
  <c r="B32" i="5"/>
  <c r="B31" i="5"/>
  <c r="B30" i="5"/>
  <c r="B29" i="5"/>
  <c r="B28" i="5"/>
  <c r="B27" i="5"/>
  <c r="B26" i="5"/>
  <c r="B25" i="5"/>
  <c r="B24" i="5"/>
  <c r="B23" i="5"/>
  <c r="B22" i="5"/>
  <c r="B21" i="5"/>
  <c r="B20" i="5"/>
  <c r="B19" i="5"/>
  <c r="B18" i="5"/>
  <c r="B17" i="5"/>
  <c r="B16" i="5"/>
  <c r="B15" i="5"/>
  <c r="B14" i="5"/>
  <c r="B13" i="5"/>
  <c r="B12" i="5"/>
  <c r="B11" i="5"/>
  <c r="B10" i="5"/>
  <c r="B9" i="5"/>
  <c r="B8" i="5"/>
  <c r="B7" i="5"/>
  <c r="B6" i="5"/>
  <c r="B5" i="5"/>
  <c r="B4" i="5"/>
  <c r="B3"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E4" i="11"/>
  <c r="G4" i="11"/>
  <c r="E5" i="11"/>
  <c r="G5" i="11"/>
  <c r="E6" i="11"/>
  <c r="G6" i="11"/>
  <c r="E7" i="11"/>
  <c r="G7" i="11"/>
  <c r="E8" i="11"/>
  <c r="G8" i="11"/>
  <c r="E9" i="11"/>
  <c r="G9" i="11"/>
  <c r="E10" i="11"/>
  <c r="G10" i="11"/>
  <c r="E11" i="11"/>
  <c r="G11" i="11"/>
  <c r="E12" i="11"/>
  <c r="G12" i="11"/>
  <c r="E13" i="11"/>
  <c r="G13" i="11"/>
  <c r="E14" i="11"/>
  <c r="G14" i="11"/>
  <c r="E15" i="11"/>
  <c r="G15" i="11"/>
  <c r="E16" i="11"/>
  <c r="G16" i="11"/>
  <c r="E17" i="11"/>
  <c r="G17" i="11"/>
  <c r="E18" i="11"/>
  <c r="G18" i="11"/>
  <c r="E19" i="11"/>
  <c r="G19" i="11"/>
  <c r="E20" i="11"/>
  <c r="G20" i="11"/>
  <c r="E21" i="11"/>
  <c r="G21" i="11"/>
  <c r="E22" i="11"/>
  <c r="G22" i="11"/>
  <c r="E23" i="11"/>
  <c r="G23" i="11"/>
  <c r="E24" i="11"/>
  <c r="G24" i="11"/>
  <c r="E25" i="11"/>
  <c r="G25" i="11"/>
  <c r="E26" i="11"/>
  <c r="G26" i="11"/>
  <c r="E27" i="11"/>
  <c r="G27" i="11"/>
  <c r="E28" i="11"/>
  <c r="G28" i="11"/>
  <c r="E29" i="11"/>
  <c r="G29" i="11"/>
  <c r="E30" i="11"/>
  <c r="G30" i="11"/>
  <c r="E31" i="11"/>
  <c r="G31" i="11"/>
  <c r="E32" i="11"/>
  <c r="G32" i="11"/>
  <c r="E33" i="11"/>
  <c r="G33" i="11"/>
  <c r="E34" i="11"/>
  <c r="G34" i="11"/>
  <c r="E35" i="11"/>
  <c r="G35" i="11"/>
  <c r="E36" i="11"/>
  <c r="G36" i="11"/>
  <c r="E37" i="11"/>
  <c r="G37" i="11"/>
  <c r="E38" i="11"/>
  <c r="G38" i="11"/>
  <c r="E39" i="11"/>
  <c r="G39" i="11"/>
  <c r="E40" i="11"/>
  <c r="G40" i="11"/>
  <c r="E41" i="11"/>
  <c r="G41" i="11"/>
  <c r="E42" i="11"/>
  <c r="G42" i="11"/>
  <c r="E43" i="11"/>
  <c r="G43" i="11"/>
  <c r="E44" i="11"/>
  <c r="G44" i="11"/>
  <c r="E45" i="11"/>
  <c r="G45" i="11"/>
  <c r="E46" i="11"/>
  <c r="G46" i="11"/>
  <c r="E47" i="11"/>
  <c r="G47" i="11"/>
  <c r="E48" i="11"/>
  <c r="G48" i="11"/>
  <c r="E49" i="11"/>
  <c r="G49" i="11"/>
  <c r="E50" i="11"/>
  <c r="G50" i="11"/>
  <c r="E51" i="11"/>
  <c r="G51" i="11"/>
  <c r="E52" i="11"/>
  <c r="G52" i="11"/>
  <c r="E53" i="11"/>
  <c r="G53" i="11"/>
  <c r="E54" i="11"/>
  <c r="G54" i="11"/>
  <c r="E55" i="11"/>
  <c r="G55" i="11"/>
  <c r="E56" i="11"/>
  <c r="G56" i="11"/>
  <c r="E57" i="11"/>
  <c r="G57" i="11"/>
  <c r="E58" i="11"/>
  <c r="G58" i="11"/>
  <c r="E59" i="11"/>
  <c r="G59" i="11"/>
  <c r="E60" i="11"/>
  <c r="G60" i="11"/>
  <c r="E61" i="11"/>
  <c r="G61" i="11"/>
  <c r="E62" i="11"/>
  <c r="G62" i="11"/>
  <c r="E3" i="11"/>
  <c r="G3" i="11"/>
  <c r="B4" i="11"/>
  <c r="B5" i="11"/>
  <c r="B6" i="11"/>
  <c r="B7" i="11"/>
  <c r="B8" i="11"/>
  <c r="B9" i="11"/>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3" i="11"/>
  <c r="A5" i="11"/>
  <c r="A6" i="11"/>
  <c r="A7"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59" i="11"/>
  <c r="A60" i="11"/>
  <c r="A61" i="11"/>
  <c r="A62" i="11"/>
  <c r="A4" i="11"/>
  <c r="A3" i="11"/>
  <c r="F8" i="6"/>
  <c r="G8" i="6"/>
  <c r="J8" i="6"/>
  <c r="C8" i="12"/>
  <c r="F47" i="6"/>
  <c r="G47" i="6"/>
  <c r="J47" i="6"/>
  <c r="C47" i="12"/>
  <c r="C7" i="6"/>
  <c r="C61" i="6"/>
  <c r="C60" i="6"/>
  <c r="C59" i="6"/>
  <c r="C58" i="6"/>
  <c r="C57" i="6"/>
  <c r="C56" i="6"/>
  <c r="C55" i="6"/>
  <c r="C54" i="6"/>
  <c r="C53" i="6"/>
  <c r="C52" i="6"/>
  <c r="C51" i="6"/>
  <c r="C50" i="6"/>
  <c r="C49" i="6"/>
  <c r="C48" i="6"/>
  <c r="C47" i="6"/>
  <c r="C46" i="6"/>
  <c r="C45" i="6"/>
  <c r="C44" i="6"/>
  <c r="C43" i="6"/>
  <c r="C42" i="6"/>
  <c r="C41" i="6"/>
  <c r="C40" i="6"/>
  <c r="C39" i="6"/>
  <c r="C38" i="6"/>
  <c r="C37" i="6"/>
  <c r="C36" i="6"/>
  <c r="C35" i="6"/>
  <c r="C34" i="6"/>
  <c r="C33" i="6"/>
  <c r="C32" i="6"/>
  <c r="C31" i="6"/>
  <c r="C30" i="6"/>
  <c r="C29" i="6"/>
  <c r="C28" i="6"/>
  <c r="C27" i="6"/>
  <c r="C26" i="6"/>
  <c r="C25" i="6"/>
  <c r="C24" i="6"/>
  <c r="C23" i="6"/>
  <c r="C22" i="6"/>
  <c r="C21" i="6"/>
  <c r="C20" i="6"/>
  <c r="C19" i="6"/>
  <c r="C18" i="6"/>
  <c r="C17" i="6"/>
  <c r="C16" i="6"/>
  <c r="C15" i="6"/>
  <c r="C14" i="6"/>
  <c r="C13" i="6"/>
  <c r="C12" i="6"/>
  <c r="C11" i="6"/>
  <c r="C10" i="6"/>
  <c r="C9" i="6"/>
  <c r="C8" i="6"/>
  <c r="C6" i="6"/>
  <c r="C5" i="6"/>
  <c r="C4" i="6"/>
  <c r="C3" i="6"/>
  <c r="C2" i="6"/>
  <c r="A50" i="6"/>
  <c r="I50" i="6"/>
  <c r="A51" i="6"/>
  <c r="I51" i="6"/>
  <c r="A52" i="6"/>
  <c r="I52" i="6"/>
  <c r="A53" i="6"/>
  <c r="I53" i="6"/>
  <c r="A54" i="6"/>
  <c r="I54" i="6"/>
  <c r="A55" i="6"/>
  <c r="I55" i="6"/>
  <c r="A56" i="6"/>
  <c r="I56" i="6"/>
  <c r="A57" i="6"/>
  <c r="I57" i="6"/>
  <c r="A58" i="6"/>
  <c r="I58" i="6"/>
  <c r="A59" i="6"/>
  <c r="I59" i="6"/>
  <c r="A60" i="6"/>
  <c r="I60" i="6"/>
  <c r="A61" i="6"/>
  <c r="I61" i="6"/>
  <c r="I4" i="6"/>
  <c r="I5" i="6"/>
  <c r="I6" i="6"/>
  <c r="I7" i="6"/>
  <c r="I8" i="6"/>
  <c r="I9" i="6"/>
  <c r="I10" i="6"/>
  <c r="I11" i="6"/>
  <c r="I12" i="6"/>
  <c r="I13" i="6"/>
  <c r="I14" i="6"/>
  <c r="I15" i="6"/>
  <c r="I16" i="6"/>
  <c r="I17"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3" i="6"/>
  <c r="I2" i="6"/>
  <c r="A3" i="6"/>
  <c r="A4" i="6"/>
  <c r="A5" i="6"/>
  <c r="A6"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2" i="6"/>
  <c r="B3" i="15"/>
  <c r="B4" i="15"/>
  <c r="B5" i="15"/>
  <c r="B6" i="15"/>
  <c r="B7" i="15"/>
  <c r="B8" i="15"/>
  <c r="B9" i="15"/>
  <c r="B10" i="15"/>
  <c r="B11" i="15"/>
  <c r="B12" i="15"/>
  <c r="B13" i="15"/>
  <c r="B14" i="15"/>
  <c r="B15" i="15"/>
  <c r="B16" i="15"/>
  <c r="B17" i="15"/>
  <c r="B18" i="15"/>
  <c r="B19" i="15"/>
  <c r="B20" i="15"/>
  <c r="B21" i="15"/>
  <c r="B22" i="15"/>
  <c r="B23" i="15"/>
  <c r="B24" i="15"/>
  <c r="B25" i="15"/>
  <c r="B26" i="15"/>
  <c r="B27" i="15"/>
  <c r="B28" i="15"/>
  <c r="B29" i="15"/>
  <c r="B30" i="15"/>
  <c r="B31" i="15"/>
  <c r="B32" i="15"/>
  <c r="B33" i="15"/>
  <c r="B34" i="15"/>
  <c r="B35" i="15"/>
  <c r="B36" i="15"/>
  <c r="B37" i="15"/>
  <c r="B38" i="15"/>
  <c r="B39" i="15"/>
  <c r="B40" i="15"/>
  <c r="B41" i="15"/>
  <c r="B42" i="15"/>
  <c r="B43" i="15"/>
  <c r="B44" i="15"/>
  <c r="B45" i="15"/>
  <c r="B46" i="15"/>
  <c r="B47" i="15"/>
  <c r="B48" i="15"/>
  <c r="B49" i="15"/>
  <c r="B50" i="15"/>
  <c r="B51" i="15"/>
  <c r="B52" i="15"/>
  <c r="B53" i="15"/>
  <c r="B54" i="15"/>
  <c r="B55" i="15"/>
  <c r="B56" i="15"/>
  <c r="B57" i="15"/>
  <c r="B58" i="15"/>
  <c r="B59" i="15"/>
  <c r="B60" i="15"/>
  <c r="B61" i="15"/>
  <c r="B2" i="15"/>
  <c r="A50" i="15"/>
  <c r="A51" i="15"/>
  <c r="A52" i="15"/>
  <c r="A53" i="15"/>
  <c r="A54" i="15"/>
  <c r="A55" i="15"/>
  <c r="A56" i="15"/>
  <c r="A57" i="15"/>
  <c r="A58" i="15"/>
  <c r="A59" i="15"/>
  <c r="A60" i="15"/>
  <c r="A61" i="15"/>
  <c r="A3" i="15"/>
  <c r="A4" i="15"/>
  <c r="A5" i="15"/>
  <c r="A6" i="15"/>
  <c r="A7" i="15"/>
  <c r="A8" i="15"/>
  <c r="A9" i="15"/>
  <c r="A10" i="15"/>
  <c r="A11" i="15"/>
  <c r="A12" i="15"/>
  <c r="A13" i="15"/>
  <c r="A14" i="15"/>
  <c r="A15" i="15"/>
  <c r="A16" i="15"/>
  <c r="A17" i="15"/>
  <c r="A18" i="15"/>
  <c r="A19" i="15"/>
  <c r="A20" i="15"/>
  <c r="A21" i="15"/>
  <c r="A22" i="15"/>
  <c r="A23" i="15"/>
  <c r="A24" i="15"/>
  <c r="A25" i="15"/>
  <c r="A26" i="15"/>
  <c r="A27" i="15"/>
  <c r="A28" i="15"/>
  <c r="A29" i="15"/>
  <c r="A30" i="15"/>
  <c r="A31" i="15"/>
  <c r="A32" i="15"/>
  <c r="A33" i="15"/>
  <c r="A34" i="15"/>
  <c r="A35" i="15"/>
  <c r="A36" i="15"/>
  <c r="A37" i="15"/>
  <c r="A38" i="15"/>
  <c r="A39" i="15"/>
  <c r="A40" i="15"/>
  <c r="A41" i="15"/>
  <c r="A42" i="15"/>
  <c r="A43" i="15"/>
  <c r="A44" i="15"/>
  <c r="A45" i="15"/>
  <c r="A46" i="15"/>
  <c r="A47" i="15"/>
  <c r="A48" i="15"/>
  <c r="A49" i="15"/>
  <c r="A2" i="15"/>
  <c r="F5" i="7"/>
  <c r="S4" i="8"/>
  <c r="F6" i="7"/>
  <c r="D5" i="12"/>
  <c r="S5" i="8"/>
  <c r="F4" i="7"/>
  <c r="S3" i="8"/>
  <c r="F3" i="7"/>
  <c r="F7" i="7"/>
  <c r="D6" i="12"/>
  <c r="S6" i="8"/>
  <c r="F8" i="7"/>
  <c r="D7" i="12"/>
  <c r="D4" i="13"/>
  <c r="F4" i="13"/>
  <c r="G8" i="7"/>
  <c r="S7" i="8"/>
  <c r="F9" i="7"/>
  <c r="D8" i="12"/>
  <c r="S8" i="8"/>
  <c r="F10" i="7"/>
  <c r="D9" i="12"/>
  <c r="D5" i="13"/>
  <c r="F5" i="13"/>
  <c r="S9" i="8"/>
  <c r="F11" i="7"/>
  <c r="S10" i="8"/>
  <c r="F12" i="7"/>
  <c r="D11" i="12"/>
  <c r="S11" i="8"/>
  <c r="F13" i="7"/>
  <c r="D12" i="12"/>
  <c r="S12" i="8"/>
  <c r="F14" i="7"/>
  <c r="G14" i="7"/>
  <c r="D13" i="12"/>
  <c r="D13" i="14"/>
  <c r="S13" i="8"/>
  <c r="F15" i="7"/>
  <c r="S14" i="8"/>
  <c r="F16" i="7"/>
  <c r="D15" i="12"/>
  <c r="S15" i="8"/>
  <c r="F17" i="7"/>
  <c r="S16" i="8"/>
  <c r="F18" i="7"/>
  <c r="G18" i="7" s="1"/>
  <c r="D17" i="12"/>
  <c r="S17" i="8"/>
  <c r="F19" i="7"/>
  <c r="D18" i="12"/>
  <c r="S18" i="8"/>
  <c r="F20" i="7"/>
  <c r="S19" i="8"/>
  <c r="F21" i="7"/>
  <c r="S20" i="8"/>
  <c r="F22" i="7"/>
  <c r="D21" i="12"/>
  <c r="S21" i="8"/>
  <c r="F23" i="7"/>
  <c r="S22" i="8"/>
  <c r="F24" i="7"/>
  <c r="D23" i="12"/>
  <c r="S23" i="8"/>
  <c r="F25" i="7"/>
  <c r="D24" i="12"/>
  <c r="S24" i="8"/>
  <c r="F26" i="7"/>
  <c r="D25" i="12"/>
  <c r="D25" i="14" s="1"/>
  <c r="D26" i="14"/>
  <c r="S25" i="8"/>
  <c r="F27" i="7"/>
  <c r="S26" i="8"/>
  <c r="F28" i="7"/>
  <c r="D27" i="12"/>
  <c r="S27" i="8"/>
  <c r="F29" i="7"/>
  <c r="S28" i="8"/>
  <c r="F30" i="7"/>
  <c r="D29" i="12"/>
  <c r="S29" i="8"/>
  <c r="F31" i="7"/>
  <c r="D30" i="12"/>
  <c r="S30" i="8"/>
  <c r="F32" i="7"/>
  <c r="D31" i="12"/>
  <c r="S31" i="8"/>
  <c r="F33" i="7"/>
  <c r="S32" i="8"/>
  <c r="F34" i="7"/>
  <c r="D33" i="12"/>
  <c r="S33" i="8"/>
  <c r="F35" i="7"/>
  <c r="S34" i="8"/>
  <c r="F36" i="7"/>
  <c r="D35" i="12"/>
  <c r="S35" i="8"/>
  <c r="F37" i="7"/>
  <c r="D36" i="12"/>
  <c r="S36" i="8"/>
  <c r="F38" i="7"/>
  <c r="S37" i="8"/>
  <c r="F39" i="7"/>
  <c r="S38" i="8"/>
  <c r="F40" i="7"/>
  <c r="D39" i="12"/>
  <c r="S39" i="8"/>
  <c r="F41" i="7"/>
  <c r="S40" i="8"/>
  <c r="F42" i="7"/>
  <c r="G42" i="7"/>
  <c r="S41" i="8"/>
  <c r="F43" i="7"/>
  <c r="D42" i="12"/>
  <c r="S42" i="8"/>
  <c r="F44" i="7"/>
  <c r="S43" i="8"/>
  <c r="F45" i="7"/>
  <c r="D44" i="12"/>
  <c r="S44" i="8"/>
  <c r="F46" i="7"/>
  <c r="D45" i="12"/>
  <c r="D46" i="14" s="1"/>
  <c r="D23" i="13"/>
  <c r="F23" i="13"/>
  <c r="S45" i="8"/>
  <c r="F47" i="7"/>
  <c r="D46" i="12"/>
  <c r="S46" i="8"/>
  <c r="F48" i="7"/>
  <c r="D47" i="12"/>
  <c r="G48" i="7"/>
  <c r="S47" i="8"/>
  <c r="F49" i="7"/>
  <c r="D48" i="12"/>
  <c r="S48" i="8"/>
  <c r="F50" i="7"/>
  <c r="G50" i="7"/>
  <c r="D49" i="12"/>
  <c r="S49" i="8"/>
  <c r="F51" i="7"/>
  <c r="S50" i="8"/>
  <c r="F52" i="7"/>
  <c r="D51" i="12"/>
  <c r="S51" i="8"/>
  <c r="F53" i="7"/>
  <c r="D52" i="12"/>
  <c r="S52" i="8"/>
  <c r="F54" i="7"/>
  <c r="S53" i="8"/>
  <c r="F55" i="7"/>
  <c r="D54" i="12"/>
  <c r="S54" i="8"/>
  <c r="F56" i="7"/>
  <c r="S55" i="8"/>
  <c r="F57" i="7"/>
  <c r="S56" i="8"/>
  <c r="F58" i="7"/>
  <c r="S57" i="8"/>
  <c r="F59" i="7"/>
  <c r="D58" i="12"/>
  <c r="S58" i="8"/>
  <c r="F60" i="7"/>
  <c r="S59" i="8"/>
  <c r="F61" i="7"/>
  <c r="D60" i="12"/>
  <c r="S60" i="8"/>
  <c r="F62" i="7"/>
  <c r="G62" i="7" s="1"/>
  <c r="D61" i="12"/>
  <c r="S61" i="8"/>
  <c r="B61" i="12"/>
  <c r="B60" i="12"/>
  <c r="B59" i="12"/>
  <c r="B58" i="12"/>
  <c r="B57" i="12"/>
  <c r="B56" i="12"/>
  <c r="B55" i="12"/>
  <c r="B54" i="12"/>
  <c r="B53" i="12"/>
  <c r="B52" i="12"/>
  <c r="B51" i="12"/>
  <c r="B50" i="12"/>
  <c r="B49" i="12"/>
  <c r="B48" i="12"/>
  <c r="B47" i="12"/>
  <c r="B46" i="12"/>
  <c r="B45" i="12"/>
  <c r="B44" i="12"/>
  <c r="B43" i="12"/>
  <c r="B42" i="12"/>
  <c r="B41" i="12"/>
  <c r="B40" i="12"/>
  <c r="B39" i="12"/>
  <c r="B38" i="12"/>
  <c r="B37" i="12"/>
  <c r="B36" i="12"/>
  <c r="B35" i="12"/>
  <c r="B34" i="12"/>
  <c r="B33" i="12"/>
  <c r="B32" i="12"/>
  <c r="B31" i="12"/>
  <c r="B30" i="12"/>
  <c r="B29" i="12"/>
  <c r="B28" i="12"/>
  <c r="B27" i="12"/>
  <c r="B26" i="12"/>
  <c r="B25" i="12"/>
  <c r="B24" i="12"/>
  <c r="B23" i="12"/>
  <c r="B22" i="12"/>
  <c r="B21" i="12"/>
  <c r="B20" i="12"/>
  <c r="B19" i="12"/>
  <c r="B18" i="12"/>
  <c r="B17" i="12"/>
  <c r="B16" i="12"/>
  <c r="B15" i="12"/>
  <c r="B14" i="12"/>
  <c r="B13" i="12"/>
  <c r="B12" i="12"/>
  <c r="B11" i="12"/>
  <c r="B10" i="12"/>
  <c r="B9" i="12"/>
  <c r="B8" i="12"/>
  <c r="B7" i="12"/>
  <c r="B6" i="12"/>
  <c r="B5" i="12"/>
  <c r="B4" i="12"/>
  <c r="B3" i="12"/>
  <c r="B2" i="12"/>
  <c r="A61" i="12"/>
  <c r="A60" i="12"/>
  <c r="A59" i="12"/>
  <c r="A58" i="12"/>
  <c r="A57" i="12"/>
  <c r="A56" i="12"/>
  <c r="A55" i="12"/>
  <c r="A54" i="12"/>
  <c r="A53" i="12"/>
  <c r="A52" i="12"/>
  <c r="A51" i="12"/>
  <c r="A50" i="12"/>
  <c r="A49" i="12"/>
  <c r="A48" i="12"/>
  <c r="A47" i="12"/>
  <c r="A46" i="12"/>
  <c r="A45" i="12"/>
  <c r="A44" i="12"/>
  <c r="A43" i="12"/>
  <c r="A42" i="12"/>
  <c r="A41" i="12"/>
  <c r="A40" i="12"/>
  <c r="A39" i="12"/>
  <c r="A38" i="12"/>
  <c r="A37" i="12"/>
  <c r="A36" i="12"/>
  <c r="A35" i="12"/>
  <c r="A34" i="12"/>
  <c r="A33" i="12"/>
  <c r="A32" i="12"/>
  <c r="A31" i="12"/>
  <c r="A30" i="12"/>
  <c r="A29" i="12"/>
  <c r="A28" i="12"/>
  <c r="A27" i="12"/>
  <c r="A26" i="12"/>
  <c r="A25" i="12"/>
  <c r="A24" i="12"/>
  <c r="A23" i="12"/>
  <c r="A22" i="12"/>
  <c r="A21" i="12"/>
  <c r="A20" i="12"/>
  <c r="A19" i="12"/>
  <c r="A18" i="12"/>
  <c r="A17" i="12"/>
  <c r="A16" i="12"/>
  <c r="A15" i="12"/>
  <c r="A14" i="12"/>
  <c r="A13" i="12"/>
  <c r="A12" i="12"/>
  <c r="A11" i="12"/>
  <c r="A10" i="12"/>
  <c r="A9" i="12"/>
  <c r="A8" i="12"/>
  <c r="A7" i="12"/>
  <c r="A6" i="12"/>
  <c r="A5" i="12"/>
  <c r="A4" i="12"/>
  <c r="A3" i="12"/>
  <c r="A2" i="12"/>
  <c r="D2" i="12"/>
  <c r="S2" i="8"/>
  <c r="B62" i="14"/>
  <c r="A62" i="14"/>
  <c r="B61" i="14"/>
  <c r="A61" i="14"/>
  <c r="B60" i="14"/>
  <c r="A60" i="14"/>
  <c r="B59" i="14"/>
  <c r="A59" i="14"/>
  <c r="B58" i="14"/>
  <c r="A58" i="14"/>
  <c r="B57" i="14"/>
  <c r="A57" i="14"/>
  <c r="B56" i="14"/>
  <c r="A56" i="14"/>
  <c r="B55" i="14"/>
  <c r="A55" i="14"/>
  <c r="B54" i="14"/>
  <c r="A54" i="14"/>
  <c r="B53" i="14"/>
  <c r="A53" i="14"/>
  <c r="B52" i="14"/>
  <c r="A52" i="14"/>
  <c r="B51" i="14"/>
  <c r="A51" i="14"/>
  <c r="B50" i="14"/>
  <c r="A50" i="14"/>
  <c r="B49" i="14"/>
  <c r="A49" i="14"/>
  <c r="B48" i="14"/>
  <c r="A48" i="14"/>
  <c r="B47" i="14"/>
  <c r="A47" i="14"/>
  <c r="B46" i="14"/>
  <c r="A46" i="14"/>
  <c r="B45" i="14"/>
  <c r="A45" i="14"/>
  <c r="B44" i="14"/>
  <c r="A44" i="14"/>
  <c r="B43" i="14"/>
  <c r="A43" i="14"/>
  <c r="B42" i="14"/>
  <c r="A42" i="14"/>
  <c r="B41" i="14"/>
  <c r="A41" i="14"/>
  <c r="B40" i="14"/>
  <c r="A40" i="14"/>
  <c r="B39" i="14"/>
  <c r="A39" i="14"/>
  <c r="B38" i="14"/>
  <c r="A38" i="14"/>
  <c r="B37" i="14"/>
  <c r="A37" i="14"/>
  <c r="B36" i="14"/>
  <c r="A36" i="14"/>
  <c r="B35" i="14"/>
  <c r="A35" i="14"/>
  <c r="B34" i="14"/>
  <c r="A34" i="14"/>
  <c r="B33" i="14"/>
  <c r="A33" i="14"/>
  <c r="B32" i="14"/>
  <c r="A32" i="14"/>
  <c r="B31" i="14"/>
  <c r="A31" i="14"/>
  <c r="B30" i="14"/>
  <c r="A30" i="14"/>
  <c r="B29" i="14"/>
  <c r="A29" i="14"/>
  <c r="B28" i="14"/>
  <c r="A28" i="14"/>
  <c r="B27" i="14"/>
  <c r="A27" i="14"/>
  <c r="B26" i="14"/>
  <c r="A26" i="14"/>
  <c r="B25" i="14"/>
  <c r="A25" i="14"/>
  <c r="B24" i="14"/>
  <c r="A24" i="14"/>
  <c r="B23" i="14"/>
  <c r="A23" i="14"/>
  <c r="B22" i="14"/>
  <c r="A22" i="14"/>
  <c r="B21" i="14"/>
  <c r="A21" i="14"/>
  <c r="B20" i="14"/>
  <c r="A20" i="14"/>
  <c r="B19" i="14"/>
  <c r="A19" i="14"/>
  <c r="B18" i="14"/>
  <c r="A18" i="14"/>
  <c r="B17" i="14"/>
  <c r="A17" i="14"/>
  <c r="B16" i="14"/>
  <c r="A16" i="14"/>
  <c r="B15" i="14"/>
  <c r="A15" i="14"/>
  <c r="B14" i="14"/>
  <c r="A14" i="14"/>
  <c r="B13" i="14"/>
  <c r="A13" i="14"/>
  <c r="B12" i="14"/>
  <c r="A12" i="14"/>
  <c r="B11" i="14"/>
  <c r="A11" i="14"/>
  <c r="B10" i="14"/>
  <c r="A10" i="14"/>
  <c r="B9" i="14"/>
  <c r="A9" i="14"/>
  <c r="B8" i="14"/>
  <c r="A8" i="14"/>
  <c r="B7" i="14"/>
  <c r="A7" i="14"/>
  <c r="B6" i="14"/>
  <c r="A6" i="14"/>
  <c r="B5" i="14"/>
  <c r="A5" i="14"/>
  <c r="B4" i="14"/>
  <c r="A4" i="14"/>
  <c r="B3" i="14"/>
  <c r="A3" i="14"/>
  <c r="A4" i="8"/>
  <c r="C4" i="8"/>
  <c r="H4" i="8"/>
  <c r="J4" i="8"/>
  <c r="L4" i="8" s="1"/>
  <c r="A5" i="8"/>
  <c r="C5" i="8"/>
  <c r="H5" i="8"/>
  <c r="J5" i="8"/>
  <c r="L5" i="8" s="1"/>
  <c r="A6" i="8"/>
  <c r="C6" i="8"/>
  <c r="H6" i="8"/>
  <c r="J6" i="8"/>
  <c r="L6" i="8" s="1"/>
  <c r="A7" i="8"/>
  <c r="C7" i="8"/>
  <c r="H7" i="8"/>
  <c r="J7" i="8"/>
  <c r="L7" i="8"/>
  <c r="A8" i="8"/>
  <c r="C8" i="8"/>
  <c r="H8" i="8"/>
  <c r="J8" i="8"/>
  <c r="L8" i="8"/>
  <c r="A9" i="8"/>
  <c r="C9" i="8"/>
  <c r="H9" i="8"/>
  <c r="J9" i="8"/>
  <c r="A10" i="8"/>
  <c r="C10" i="8"/>
  <c r="H10" i="8"/>
  <c r="J10" i="8"/>
  <c r="L10" i="8"/>
  <c r="A11" i="8"/>
  <c r="C11" i="8"/>
  <c r="H11" i="8"/>
  <c r="J11" i="8"/>
  <c r="L11" i="8" s="1"/>
  <c r="A12" i="8"/>
  <c r="C12" i="8"/>
  <c r="H12" i="8"/>
  <c r="J12" i="8"/>
  <c r="L12" i="8"/>
  <c r="A13" i="8"/>
  <c r="C13" i="8"/>
  <c r="H13" i="8"/>
  <c r="J13" i="8"/>
  <c r="L13" i="8" s="1"/>
  <c r="A14" i="8"/>
  <c r="C14" i="8"/>
  <c r="H14" i="8"/>
  <c r="J14" i="8"/>
  <c r="L14" i="8"/>
  <c r="A15" i="8"/>
  <c r="C15" i="8"/>
  <c r="H15" i="8"/>
  <c r="J15" i="8"/>
  <c r="A16" i="8"/>
  <c r="C16" i="8"/>
  <c r="H16" i="8"/>
  <c r="J16" i="8"/>
  <c r="L16" i="8"/>
  <c r="A17" i="8"/>
  <c r="C17" i="8"/>
  <c r="H17" i="8"/>
  <c r="J17" i="8"/>
  <c r="L17" i="8" s="1"/>
  <c r="A18" i="8"/>
  <c r="C18" i="8"/>
  <c r="H18" i="8"/>
  <c r="J18" i="8"/>
  <c r="L18" i="8" s="1"/>
  <c r="A19" i="8"/>
  <c r="C19" i="8"/>
  <c r="H19" i="8"/>
  <c r="J19" i="8"/>
  <c r="L19" i="8" s="1"/>
  <c r="A20" i="8"/>
  <c r="C20" i="8"/>
  <c r="H20" i="8"/>
  <c r="J20" i="8"/>
  <c r="L20" i="8" s="1"/>
  <c r="A21" i="8"/>
  <c r="C21" i="8"/>
  <c r="H21" i="8"/>
  <c r="J21" i="8"/>
  <c r="L21" i="8"/>
  <c r="A22" i="8"/>
  <c r="C22" i="8"/>
  <c r="H22" i="8"/>
  <c r="J22" i="8"/>
  <c r="L22" i="8"/>
  <c r="A23" i="8"/>
  <c r="C23" i="8"/>
  <c r="H23" i="8"/>
  <c r="J23" i="8"/>
  <c r="A24" i="8"/>
  <c r="C24" i="8"/>
  <c r="H24" i="8"/>
  <c r="J24" i="8"/>
  <c r="A25" i="8"/>
  <c r="C25" i="8"/>
  <c r="H25" i="8"/>
  <c r="J25" i="8"/>
  <c r="L25" i="8" s="1"/>
  <c r="A26" i="8"/>
  <c r="C26" i="8"/>
  <c r="H26" i="8"/>
  <c r="J26" i="8"/>
  <c r="L26" i="8" s="1"/>
  <c r="A27" i="8"/>
  <c r="C27" i="8"/>
  <c r="H27" i="8"/>
  <c r="J27" i="8"/>
  <c r="A28" i="8"/>
  <c r="C28" i="8"/>
  <c r="H28" i="8"/>
  <c r="J28" i="8"/>
  <c r="A29" i="8"/>
  <c r="C29" i="8"/>
  <c r="H29" i="8"/>
  <c r="J29" i="8"/>
  <c r="A30" i="8"/>
  <c r="C30" i="8"/>
  <c r="H30" i="8"/>
  <c r="J30" i="8"/>
  <c r="A31" i="8"/>
  <c r="C31" i="8"/>
  <c r="H31" i="8"/>
  <c r="J31" i="8"/>
  <c r="A32" i="8"/>
  <c r="C32" i="8"/>
  <c r="H32" i="8"/>
  <c r="J32" i="8"/>
  <c r="L32" i="8"/>
  <c r="A33" i="8"/>
  <c r="C33" i="8"/>
  <c r="H33" i="8"/>
  <c r="J33" i="8"/>
  <c r="L33" i="8"/>
  <c r="A34" i="8"/>
  <c r="C34" i="8"/>
  <c r="H34" i="8"/>
  <c r="J34" i="8"/>
  <c r="L34" i="8" s="1"/>
  <c r="A35" i="8"/>
  <c r="C35" i="8"/>
  <c r="H35" i="8"/>
  <c r="J35" i="8"/>
  <c r="A36" i="8"/>
  <c r="C36" i="8"/>
  <c r="H36" i="8"/>
  <c r="J36" i="8"/>
  <c r="L36" i="8"/>
  <c r="A37" i="8"/>
  <c r="C37" i="8"/>
  <c r="H37" i="8"/>
  <c r="J37" i="8"/>
  <c r="A38" i="8"/>
  <c r="C38" i="8"/>
  <c r="H38" i="8"/>
  <c r="J38" i="8"/>
  <c r="A39" i="8"/>
  <c r="C39" i="8"/>
  <c r="H39" i="8"/>
  <c r="J39" i="8"/>
  <c r="A40" i="8"/>
  <c r="C40" i="8"/>
  <c r="H40" i="8"/>
  <c r="J40" i="8"/>
  <c r="L40" i="8" s="1"/>
  <c r="A41" i="8"/>
  <c r="C41" i="8"/>
  <c r="H41" i="8"/>
  <c r="J41" i="8"/>
  <c r="L41" i="8"/>
  <c r="A42" i="8"/>
  <c r="C42" i="8"/>
  <c r="H42" i="8"/>
  <c r="J42" i="8"/>
  <c r="A43" i="8"/>
  <c r="C43" i="8"/>
  <c r="H43" i="8"/>
  <c r="J43" i="8"/>
  <c r="L43" i="8" s="1"/>
  <c r="A44" i="8"/>
  <c r="C44" i="8"/>
  <c r="H44" i="8"/>
  <c r="J44" i="8"/>
  <c r="A45" i="8"/>
  <c r="C45" i="8"/>
  <c r="H45" i="8"/>
  <c r="J45" i="8"/>
  <c r="L45" i="8" s="1"/>
  <c r="A46" i="8"/>
  <c r="C46" i="8"/>
  <c r="H46" i="8"/>
  <c r="J46" i="8"/>
  <c r="A47" i="8"/>
  <c r="C47" i="8"/>
  <c r="H47" i="8"/>
  <c r="J47" i="8"/>
  <c r="L47" i="8" s="1"/>
  <c r="A48" i="8"/>
  <c r="C48" i="8"/>
  <c r="H48" i="8"/>
  <c r="J48" i="8"/>
  <c r="L48" i="8" s="1"/>
  <c r="A49" i="8"/>
  <c r="C49" i="8"/>
  <c r="H49" i="8"/>
  <c r="J49" i="8"/>
  <c r="K49" i="8"/>
  <c r="L49" i="8"/>
  <c r="A50" i="8"/>
  <c r="C50" i="8"/>
  <c r="H50" i="8"/>
  <c r="J50" i="8"/>
  <c r="A51" i="8"/>
  <c r="C51" i="8"/>
  <c r="H51" i="8"/>
  <c r="J51" i="8"/>
  <c r="A52" i="8"/>
  <c r="C52" i="8"/>
  <c r="H52" i="8"/>
  <c r="J52" i="8"/>
  <c r="A53" i="8"/>
  <c r="C53" i="8"/>
  <c r="H53" i="8"/>
  <c r="J53" i="8"/>
  <c r="L53" i="8" s="1"/>
  <c r="A54" i="8"/>
  <c r="C54" i="8"/>
  <c r="H54" i="8"/>
  <c r="J54" i="8"/>
  <c r="A55" i="8"/>
  <c r="C55" i="8"/>
  <c r="H55" i="8"/>
  <c r="J55" i="8"/>
  <c r="L55" i="8"/>
  <c r="A56" i="8"/>
  <c r="C56" i="8"/>
  <c r="H56" i="8"/>
  <c r="J56" i="8"/>
  <c r="A57" i="8"/>
  <c r="C57" i="8"/>
  <c r="H57" i="8"/>
  <c r="J57" i="8"/>
  <c r="A58" i="8"/>
  <c r="C58" i="8"/>
  <c r="H58" i="8"/>
  <c r="J58" i="8"/>
  <c r="L58" i="8" s="1"/>
  <c r="A59" i="8"/>
  <c r="C59" i="8"/>
  <c r="H59" i="8"/>
  <c r="J59" i="8"/>
  <c r="L59" i="8"/>
  <c r="A60" i="8"/>
  <c r="C60" i="8"/>
  <c r="H60" i="8"/>
  <c r="J60" i="8"/>
  <c r="L60" i="8" s="1"/>
  <c r="A61" i="8"/>
  <c r="C61" i="8"/>
  <c r="H61" i="8"/>
  <c r="J61" i="8"/>
  <c r="L61" i="8"/>
  <c r="H3" i="8"/>
  <c r="J3" i="8"/>
  <c r="H2" i="8"/>
  <c r="J2" i="8"/>
  <c r="C2" i="8"/>
  <c r="C3" i="8"/>
  <c r="A3" i="8"/>
  <c r="A2" i="8"/>
  <c r="D24" i="13"/>
  <c r="F24" i="13"/>
  <c r="B31" i="13"/>
  <c r="B30" i="13"/>
  <c r="B29" i="13"/>
  <c r="B28" i="13"/>
  <c r="B27" i="13"/>
  <c r="B26" i="13"/>
  <c r="B25" i="13"/>
  <c r="B24" i="13"/>
  <c r="B23" i="13"/>
  <c r="B22" i="13"/>
  <c r="B21" i="13"/>
  <c r="B20" i="13"/>
  <c r="B19" i="13"/>
  <c r="B18" i="13"/>
  <c r="B17" i="13"/>
  <c r="B16" i="13"/>
  <c r="B15" i="13"/>
  <c r="B14" i="13"/>
  <c r="B13" i="13"/>
  <c r="B12" i="13"/>
  <c r="B11" i="13"/>
  <c r="B10" i="13"/>
  <c r="B9" i="13"/>
  <c r="B8" i="13"/>
  <c r="B7" i="13"/>
  <c r="B6" i="13"/>
  <c r="B5" i="13"/>
  <c r="B4" i="13"/>
  <c r="B3" i="13"/>
  <c r="B2" i="13"/>
  <c r="B4" i="7"/>
  <c r="B5" i="7"/>
  <c r="B6" i="7"/>
  <c r="B7" i="7"/>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3" i="7"/>
  <c r="E10" i="9"/>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40" i="9"/>
  <c r="E41" i="9"/>
  <c r="E42" i="9"/>
  <c r="E43" i="9"/>
  <c r="E44" i="9"/>
  <c r="E45" i="9"/>
  <c r="E46" i="9"/>
  <c r="E47" i="9"/>
  <c r="E48" i="9"/>
  <c r="E49" i="9"/>
  <c r="E50" i="9"/>
  <c r="E51" i="9"/>
  <c r="E52" i="9"/>
  <c r="E53" i="9"/>
  <c r="E54" i="9"/>
  <c r="E55" i="9"/>
  <c r="E56" i="9"/>
  <c r="E57" i="9"/>
  <c r="E58" i="9"/>
  <c r="E59" i="9"/>
  <c r="E60" i="9"/>
  <c r="E61" i="9"/>
  <c r="E62" i="9"/>
  <c r="E63" i="9"/>
  <c r="E64" i="9"/>
  <c r="E65" i="9"/>
  <c r="E66" i="9"/>
  <c r="E67" i="9"/>
  <c r="E68" i="9"/>
  <c r="E9" i="9"/>
  <c r="C68" i="9"/>
  <c r="C67" i="9"/>
  <c r="C66" i="9"/>
  <c r="C65" i="9"/>
  <c r="C64" i="9"/>
  <c r="C63" i="9"/>
  <c r="C62" i="9"/>
  <c r="C61" i="9"/>
  <c r="C60" i="9"/>
  <c r="C59" i="9"/>
  <c r="C58" i="9"/>
  <c r="C57" i="9"/>
  <c r="C56" i="9"/>
  <c r="C55" i="9"/>
  <c r="C54" i="9"/>
  <c r="C53" i="9"/>
  <c r="C52" i="9"/>
  <c r="C51" i="9"/>
  <c r="C50" i="9"/>
  <c r="C49" i="9"/>
  <c r="C48" i="9"/>
  <c r="C47" i="9"/>
  <c r="C46" i="9"/>
  <c r="C45"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C15" i="9"/>
  <c r="C14" i="9"/>
  <c r="C13" i="9"/>
  <c r="C12" i="9"/>
  <c r="C11" i="9"/>
  <c r="C10" i="9"/>
  <c r="C9"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10" i="9"/>
  <c r="A9" i="9"/>
  <c r="F3" i="4"/>
  <c r="F4" i="4"/>
  <c r="F5" i="4"/>
  <c r="F6" i="4"/>
  <c r="F7" i="4"/>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2" i="4"/>
  <c r="H2" i="4"/>
  <c r="H3" i="4"/>
  <c r="H4" i="4"/>
  <c r="H5" i="4"/>
  <c r="H6" i="4"/>
  <c r="H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J3" i="4"/>
  <c r="J4" i="4"/>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2" i="4"/>
  <c r="I3" i="4"/>
  <c r="I4" i="4"/>
  <c r="I5" i="4"/>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2" i="4"/>
  <c r="G3" i="4"/>
  <c r="G4" i="4"/>
  <c r="G5" i="4"/>
  <c r="G6" i="4"/>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2" i="4"/>
  <c r="E3" i="4"/>
  <c r="E4" i="4"/>
  <c r="E5" i="4"/>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2" i="4"/>
  <c r="B4" i="10"/>
  <c r="B5" i="10"/>
  <c r="B6" i="10"/>
  <c r="B7" i="10"/>
  <c r="B8" i="10"/>
  <c r="B9" i="10"/>
  <c r="B10" i="10"/>
  <c r="B11" i="10"/>
  <c r="B12" i="10"/>
  <c r="B13" i="10"/>
  <c r="B14" i="10"/>
  <c r="B15" i="10"/>
  <c r="B16" i="10"/>
  <c r="B17" i="10"/>
  <c r="B18" i="10"/>
  <c r="B19" i="10"/>
  <c r="B20" i="10"/>
  <c r="B21" i="10"/>
  <c r="B22" i="10"/>
  <c r="B23" i="10"/>
  <c r="B24" i="10"/>
  <c r="B25" i="10"/>
  <c r="B26" i="10"/>
  <c r="B27" i="10"/>
  <c r="B28" i="10"/>
  <c r="B29" i="10"/>
  <c r="B30" i="10"/>
  <c r="B31" i="10"/>
  <c r="B32" i="10"/>
  <c r="B33" i="10"/>
  <c r="B34" i="10"/>
  <c r="B35" i="10"/>
  <c r="B36" i="10"/>
  <c r="B37" i="10"/>
  <c r="B38" i="10"/>
  <c r="B39" i="10"/>
  <c r="B40" i="10"/>
  <c r="B41" i="10"/>
  <c r="B42" i="10"/>
  <c r="B43" i="10"/>
  <c r="B44" i="10"/>
  <c r="B45" i="10"/>
  <c r="B46" i="10"/>
  <c r="B47" i="10"/>
  <c r="B48" i="10"/>
  <c r="B49" i="10"/>
  <c r="B50" i="10"/>
  <c r="B51" i="10"/>
  <c r="B52" i="10"/>
  <c r="B53" i="10"/>
  <c r="B54" i="10"/>
  <c r="B55" i="10"/>
  <c r="B56" i="10"/>
  <c r="B57" i="10"/>
  <c r="B58" i="10"/>
  <c r="B59" i="10"/>
  <c r="B60" i="10"/>
  <c r="B61" i="10"/>
  <c r="B62" i="10"/>
  <c r="B3" i="10"/>
  <c r="A5" i="10"/>
  <c r="E5" i="10"/>
  <c r="G5" i="10"/>
  <c r="A6" i="10"/>
  <c r="E6" i="10"/>
  <c r="G6" i="10"/>
  <c r="A7" i="10"/>
  <c r="E7" i="10"/>
  <c r="G7" i="10"/>
  <c r="A8" i="10"/>
  <c r="E8" i="10"/>
  <c r="G8" i="10"/>
  <c r="A9" i="10"/>
  <c r="E9" i="10"/>
  <c r="G9" i="10"/>
  <c r="A10" i="10"/>
  <c r="E10" i="10"/>
  <c r="G10" i="10"/>
  <c r="A11" i="10"/>
  <c r="E11" i="10"/>
  <c r="G11" i="10"/>
  <c r="A12" i="10"/>
  <c r="E12" i="10"/>
  <c r="G12" i="10"/>
  <c r="A13" i="10"/>
  <c r="E13" i="10"/>
  <c r="G13" i="10"/>
  <c r="A14" i="10"/>
  <c r="E14" i="10"/>
  <c r="G14" i="10"/>
  <c r="A15" i="10"/>
  <c r="E15" i="10"/>
  <c r="G15" i="10"/>
  <c r="A16" i="10"/>
  <c r="E16" i="10"/>
  <c r="G16" i="10"/>
  <c r="A17" i="10"/>
  <c r="E17" i="10"/>
  <c r="G17" i="10"/>
  <c r="A18" i="10"/>
  <c r="E18" i="10"/>
  <c r="G18" i="10"/>
  <c r="A19" i="10"/>
  <c r="E19" i="10"/>
  <c r="G19" i="10"/>
  <c r="A20" i="10"/>
  <c r="E20" i="10"/>
  <c r="G20" i="10"/>
  <c r="A21" i="10"/>
  <c r="E21" i="10"/>
  <c r="G21" i="10"/>
  <c r="A22" i="10"/>
  <c r="E22" i="10"/>
  <c r="G22" i="10"/>
  <c r="A23" i="10"/>
  <c r="E23" i="10"/>
  <c r="G23" i="10"/>
  <c r="A24" i="10"/>
  <c r="E24" i="10"/>
  <c r="G24" i="10"/>
  <c r="A25" i="10"/>
  <c r="E25" i="10"/>
  <c r="G25" i="10"/>
  <c r="A26" i="10"/>
  <c r="E26" i="10"/>
  <c r="G26" i="10"/>
  <c r="A27" i="10"/>
  <c r="E27" i="10"/>
  <c r="G27" i="10"/>
  <c r="A28" i="10"/>
  <c r="E28" i="10"/>
  <c r="G28" i="10"/>
  <c r="A29" i="10"/>
  <c r="E29" i="10"/>
  <c r="G29" i="10"/>
  <c r="A30" i="10"/>
  <c r="E30" i="10"/>
  <c r="G30" i="10"/>
  <c r="A31" i="10"/>
  <c r="E31" i="10"/>
  <c r="G31" i="10"/>
  <c r="A32" i="10"/>
  <c r="E32" i="10"/>
  <c r="G32" i="10"/>
  <c r="A33" i="10"/>
  <c r="E33" i="10"/>
  <c r="G33" i="10"/>
  <c r="A34" i="10"/>
  <c r="E34" i="10"/>
  <c r="G34" i="10"/>
  <c r="A35" i="10"/>
  <c r="E35" i="10"/>
  <c r="G35" i="10"/>
  <c r="A36" i="10"/>
  <c r="E36" i="10"/>
  <c r="G36" i="10"/>
  <c r="A37" i="10"/>
  <c r="E37" i="10"/>
  <c r="G37" i="10"/>
  <c r="A38" i="10"/>
  <c r="E38" i="10"/>
  <c r="G38" i="10"/>
  <c r="A39" i="10"/>
  <c r="E39" i="10"/>
  <c r="G39" i="10"/>
  <c r="A40" i="10"/>
  <c r="E40" i="10"/>
  <c r="G40" i="10"/>
  <c r="A41" i="10"/>
  <c r="E41" i="10"/>
  <c r="G41" i="10"/>
  <c r="A42" i="10"/>
  <c r="E42" i="10"/>
  <c r="G42" i="10"/>
  <c r="A43" i="10"/>
  <c r="E43" i="10"/>
  <c r="G43" i="10"/>
  <c r="A44" i="10"/>
  <c r="E44" i="10"/>
  <c r="G44" i="10"/>
  <c r="A45" i="10"/>
  <c r="E45" i="10"/>
  <c r="G45" i="10"/>
  <c r="A46" i="10"/>
  <c r="E46" i="10"/>
  <c r="G46" i="10"/>
  <c r="A47" i="10"/>
  <c r="E47" i="10"/>
  <c r="G47" i="10"/>
  <c r="A48" i="10"/>
  <c r="E48" i="10"/>
  <c r="G48" i="10"/>
  <c r="A49" i="10"/>
  <c r="E49" i="10"/>
  <c r="G49" i="10"/>
  <c r="A50" i="10"/>
  <c r="E50" i="10"/>
  <c r="G50" i="10"/>
  <c r="A51" i="10"/>
  <c r="E51" i="10"/>
  <c r="G51" i="10"/>
  <c r="A52" i="10"/>
  <c r="E52" i="10"/>
  <c r="G52" i="10"/>
  <c r="A53" i="10"/>
  <c r="E53" i="10"/>
  <c r="G53" i="10"/>
  <c r="A54" i="10"/>
  <c r="E54" i="10"/>
  <c r="G54" i="10"/>
  <c r="A55" i="10"/>
  <c r="E55" i="10"/>
  <c r="G55" i="10"/>
  <c r="A56" i="10"/>
  <c r="E56" i="10"/>
  <c r="G56" i="10"/>
  <c r="A57" i="10"/>
  <c r="E57" i="10"/>
  <c r="G57" i="10"/>
  <c r="A58" i="10"/>
  <c r="E58" i="10"/>
  <c r="G58" i="10"/>
  <c r="A59" i="10"/>
  <c r="E59" i="10"/>
  <c r="G59" i="10"/>
  <c r="A60" i="10"/>
  <c r="E60" i="10"/>
  <c r="G60" i="10"/>
  <c r="A61" i="10"/>
  <c r="E61" i="10"/>
  <c r="G61" i="10"/>
  <c r="A62" i="10"/>
  <c r="E62" i="10"/>
  <c r="G62" i="10"/>
  <c r="E3" i="10"/>
  <c r="G3" i="10"/>
  <c r="E4" i="10"/>
  <c r="G4" i="10"/>
  <c r="A4" i="10"/>
  <c r="A3" i="10"/>
  <c r="D10" i="14"/>
  <c r="D7" i="13"/>
  <c r="F7" i="13"/>
  <c r="D25" i="13"/>
  <c r="F25" i="13"/>
  <c r="J59" i="6"/>
  <c r="C59" i="12"/>
  <c r="E59" i="8"/>
  <c r="V59" i="8" s="1"/>
  <c r="G58" i="6"/>
  <c r="J58" i="6"/>
  <c r="E58" i="8"/>
  <c r="D59" i="10"/>
  <c r="H59" i="10"/>
  <c r="E50" i="8"/>
  <c r="E51" i="8"/>
  <c r="J51" i="6"/>
  <c r="C51" i="12"/>
  <c r="E19" i="8"/>
  <c r="F18" i="6"/>
  <c r="G18" i="6"/>
  <c r="J18" i="6"/>
  <c r="C18" i="12"/>
  <c r="E18" i="8"/>
  <c r="V18" i="8" s="1"/>
  <c r="F19" i="6"/>
  <c r="G19" i="6"/>
  <c r="J19" i="6"/>
  <c r="C19" i="12"/>
  <c r="D16" i="12"/>
  <c r="F53" i="6"/>
  <c r="G53" i="6"/>
  <c r="J53" i="6"/>
  <c r="C53" i="12"/>
  <c r="E44" i="8"/>
  <c r="D45" i="10"/>
  <c r="H45" i="10"/>
  <c r="L52" i="8"/>
  <c r="E6" i="8"/>
  <c r="V6" i="8"/>
  <c r="E47" i="8"/>
  <c r="V47" i="8"/>
  <c r="F46" i="6"/>
  <c r="G46" i="6"/>
  <c r="J46" i="6"/>
  <c r="E46" i="8"/>
  <c r="K47" i="8"/>
  <c r="E54" i="8"/>
  <c r="D40" i="12"/>
  <c r="G32" i="7"/>
  <c r="D19" i="12"/>
  <c r="G20" i="7"/>
  <c r="L39" i="8"/>
  <c r="L15" i="8"/>
  <c r="D3" i="12"/>
  <c r="G4" i="7"/>
  <c r="F49" i="6"/>
  <c r="G49" i="6"/>
  <c r="J49" i="6"/>
  <c r="C49" i="12"/>
  <c r="F48" i="6"/>
  <c r="G48" i="6"/>
  <c r="J48" i="6"/>
  <c r="L2" i="8"/>
  <c r="E8" i="8"/>
  <c r="F9" i="6"/>
  <c r="G9" i="6"/>
  <c r="J9" i="6"/>
  <c r="C9" i="12"/>
  <c r="C9" i="14" s="1"/>
  <c r="E9" i="8"/>
  <c r="K9" i="8" s="1"/>
  <c r="G26" i="7"/>
  <c r="D20" i="11"/>
  <c r="I20" i="11"/>
  <c r="L19" i="12"/>
  <c r="D20" i="10"/>
  <c r="H20" i="10"/>
  <c r="K19" i="12"/>
  <c r="D52" i="10"/>
  <c r="H52" i="10"/>
  <c r="K51" i="12"/>
  <c r="V58" i="8"/>
  <c r="D48" i="11"/>
  <c r="I48" i="11"/>
  <c r="L47" i="12"/>
  <c r="D48" i="10"/>
  <c r="H48" i="10"/>
  <c r="K47" i="12"/>
  <c r="M47" i="8"/>
  <c r="N47" i="8" s="1"/>
  <c r="D54" i="9"/>
  <c r="X54" i="9"/>
  <c r="G47" i="12"/>
  <c r="D60" i="10"/>
  <c r="H60" i="10"/>
  <c r="K59" i="12"/>
  <c r="D66" i="9"/>
  <c r="Z66" i="9"/>
  <c r="H59" i="12"/>
  <c r="V49" i="8"/>
  <c r="D50" i="11"/>
  <c r="I50" i="11"/>
  <c r="L49" i="12"/>
  <c r="K54" i="8"/>
  <c r="D47" i="11"/>
  <c r="I47" i="11"/>
  <c r="D47" i="10"/>
  <c r="H47" i="10"/>
  <c r="K46" i="12"/>
  <c r="L24" i="13" s="1"/>
  <c r="D18" i="14"/>
  <c r="D9" i="13"/>
  <c r="F9" i="13"/>
  <c r="D17" i="14"/>
  <c r="V66" i="9"/>
  <c r="K9" i="6"/>
  <c r="C10" i="14"/>
  <c r="I48" i="10"/>
  <c r="K47" i="6"/>
  <c r="C46" i="12"/>
  <c r="N42" i="9"/>
  <c r="S42" i="9"/>
  <c r="N38" i="9"/>
  <c r="S38" i="9"/>
  <c r="N36" i="9"/>
  <c r="S36" i="9"/>
  <c r="N34" i="9"/>
  <c r="S34" i="9"/>
  <c r="N30" i="9"/>
  <c r="S30" i="9"/>
  <c r="X66" i="9"/>
  <c r="AB66" i="9"/>
  <c r="I59" i="12"/>
  <c r="D59" i="12"/>
  <c r="D30" i="13"/>
  <c r="F30" i="13"/>
  <c r="D57" i="12"/>
  <c r="E29" i="8"/>
  <c r="K29" i="8" s="1"/>
  <c r="E28" i="8"/>
  <c r="M28" i="8"/>
  <c r="G29" i="6"/>
  <c r="J29" i="6"/>
  <c r="C29" i="12"/>
  <c r="F28" i="6"/>
  <c r="G28" i="6"/>
  <c r="J28" i="6"/>
  <c r="K29" i="6"/>
  <c r="E13" i="8"/>
  <c r="D62" i="14"/>
  <c r="K19" i="6"/>
  <c r="AD66" i="9"/>
  <c r="J59" i="12"/>
  <c r="D57" i="9"/>
  <c r="D25" i="9"/>
  <c r="D19" i="10"/>
  <c r="H19" i="10"/>
  <c r="K18" i="8"/>
  <c r="M18" i="8"/>
  <c r="N18" i="8"/>
  <c r="W18" i="8"/>
  <c r="E18" i="12"/>
  <c r="D19" i="11"/>
  <c r="I19" i="11"/>
  <c r="L44" i="8"/>
  <c r="D45" i="14"/>
  <c r="G38" i="7"/>
  <c r="D37" i="12"/>
  <c r="D34" i="12"/>
  <c r="D18" i="13" s="1"/>
  <c r="F18" i="13" s="1"/>
  <c r="G36" i="7"/>
  <c r="D32" i="12"/>
  <c r="G34" i="7"/>
  <c r="D21" i="11"/>
  <c r="I21" i="11"/>
  <c r="D27" i="9"/>
  <c r="M20" i="8"/>
  <c r="M19" i="8"/>
  <c r="N19" i="8"/>
  <c r="K19" i="8"/>
  <c r="D26" i="9"/>
  <c r="F61" i="6"/>
  <c r="G61" i="6"/>
  <c r="J61" i="6"/>
  <c r="C61" i="12"/>
  <c r="F21" i="6"/>
  <c r="G21" i="6"/>
  <c r="J21" i="6"/>
  <c r="C21" i="12"/>
  <c r="F20" i="6"/>
  <c r="G20" i="6"/>
  <c r="J20" i="6"/>
  <c r="K59" i="8"/>
  <c r="D41" i="12"/>
  <c r="G54" i="7"/>
  <c r="D53" i="12"/>
  <c r="D27" i="13"/>
  <c r="F27" i="13"/>
  <c r="D48" i="14"/>
  <c r="D47" i="14"/>
  <c r="V19" i="8"/>
  <c r="J58" i="5"/>
  <c r="J44" i="5"/>
  <c r="E43" i="8"/>
  <c r="J34" i="5"/>
  <c r="E33" i="8"/>
  <c r="M33" i="8"/>
  <c r="N33" i="8"/>
  <c r="L24" i="8"/>
  <c r="G56" i="7"/>
  <c r="D55" i="12"/>
  <c r="D28" i="13" s="1"/>
  <c r="F28" i="13" s="1"/>
  <c r="D17" i="13"/>
  <c r="F17" i="13"/>
  <c r="F3" i="17"/>
  <c r="P3" i="9"/>
  <c r="P66" i="9"/>
  <c r="U66" i="9"/>
  <c r="G46" i="7"/>
  <c r="X26" i="9"/>
  <c r="G19" i="12"/>
  <c r="Z26" i="9"/>
  <c r="H19" i="12"/>
  <c r="AD26" i="9"/>
  <c r="J19" i="12"/>
  <c r="I20" i="10"/>
  <c r="K18" i="12"/>
  <c r="V25" i="9"/>
  <c r="K28" i="8"/>
  <c r="D29" i="11"/>
  <c r="I29" i="11"/>
  <c r="L28" i="12"/>
  <c r="D35" i="9"/>
  <c r="D29" i="10"/>
  <c r="H29" i="10"/>
  <c r="V28" i="8"/>
  <c r="P39" i="9"/>
  <c r="U39" i="9"/>
  <c r="P38" i="9"/>
  <c r="U38" i="9"/>
  <c r="P65" i="9"/>
  <c r="U65" i="9"/>
  <c r="P37" i="9"/>
  <c r="U37" i="9"/>
  <c r="P56" i="9"/>
  <c r="U56" i="9"/>
  <c r="F57" i="6"/>
  <c r="G57" i="6"/>
  <c r="J57" i="6"/>
  <c r="C57" i="12"/>
  <c r="E56" i="8"/>
  <c r="F56" i="6"/>
  <c r="G56" i="6"/>
  <c r="J56" i="6"/>
  <c r="E57" i="8"/>
  <c r="K57" i="8"/>
  <c r="D42" i="14"/>
  <c r="V29" i="8"/>
  <c r="D36" i="9"/>
  <c r="AD36" i="9"/>
  <c r="J29" i="12"/>
  <c r="D30" i="11"/>
  <c r="I30" i="11"/>
  <c r="L29" i="12"/>
  <c r="M15" i="13"/>
  <c r="M29" i="8"/>
  <c r="D30" i="10"/>
  <c r="H30" i="10"/>
  <c r="K29" i="12"/>
  <c r="F43" i="6"/>
  <c r="G43" i="6"/>
  <c r="J43" i="6"/>
  <c r="C43" i="12"/>
  <c r="F42" i="6"/>
  <c r="G42" i="6"/>
  <c r="J42" i="6"/>
  <c r="E42" i="8"/>
  <c r="G59" i="12"/>
  <c r="V27" i="9"/>
  <c r="D35" i="14"/>
  <c r="F33" i="6"/>
  <c r="G33" i="6"/>
  <c r="J33" i="6"/>
  <c r="C33" i="12"/>
  <c r="E32" i="8"/>
  <c r="D33" i="14"/>
  <c r="D34" i="14"/>
  <c r="D14" i="11"/>
  <c r="I14" i="11"/>
  <c r="L13" i="12"/>
  <c r="D20" i="9"/>
  <c r="C28" i="12"/>
  <c r="C15" i="13"/>
  <c r="V56" i="8"/>
  <c r="K33" i="8"/>
  <c r="D34" i="11"/>
  <c r="I34" i="11"/>
  <c r="L33" i="12"/>
  <c r="D34" i="10"/>
  <c r="H34" i="10"/>
  <c r="K33" i="12"/>
  <c r="D40" i="9"/>
  <c r="Z40" i="9"/>
  <c r="H33" i="12"/>
  <c r="V33" i="8"/>
  <c r="W33" i="8"/>
  <c r="E33" i="12"/>
  <c r="D44" i="11"/>
  <c r="I44" i="11"/>
  <c r="L43" i="12"/>
  <c r="D44" i="10"/>
  <c r="H44" i="10"/>
  <c r="K43" i="12"/>
  <c r="D50" i="9"/>
  <c r="M43" i="8"/>
  <c r="K43" i="8"/>
  <c r="V43" i="8"/>
  <c r="M57" i="8"/>
  <c r="D64" i="9"/>
  <c r="V64" i="9"/>
  <c r="Z35" i="9"/>
  <c r="AD35" i="9"/>
  <c r="AB35" i="9"/>
  <c r="V35" i="9"/>
  <c r="X35" i="9"/>
  <c r="X36" i="9"/>
  <c r="G29" i="12"/>
  <c r="Z36" i="9"/>
  <c r="AA36" i="9"/>
  <c r="H29" i="12"/>
  <c r="J30" i="11"/>
  <c r="K19" i="14"/>
  <c r="Z64" i="9"/>
  <c r="H57" i="12"/>
  <c r="G28" i="12"/>
  <c r="H15" i="13"/>
  <c r="H28" i="12"/>
  <c r="I15" i="13" s="1"/>
  <c r="X50" i="9"/>
  <c r="G43" i="12"/>
  <c r="Z50" i="9"/>
  <c r="H43" i="12"/>
  <c r="AD50" i="9"/>
  <c r="J43" i="12"/>
  <c r="V50" i="9"/>
  <c r="AB50" i="9"/>
  <c r="I43" i="12"/>
  <c r="D39" i="9"/>
  <c r="M32" i="8"/>
  <c r="N32" i="8"/>
  <c r="K32" i="8"/>
  <c r="D33" i="10"/>
  <c r="H33" i="10"/>
  <c r="D33" i="11"/>
  <c r="I33" i="11"/>
  <c r="V32" i="8"/>
  <c r="W32" i="8"/>
  <c r="D31" i="14"/>
  <c r="D32" i="14"/>
  <c r="K51" i="6"/>
  <c r="C50" i="12"/>
  <c r="F20" i="12"/>
  <c r="D56" i="12"/>
  <c r="D29" i="13"/>
  <c r="G58" i="7"/>
  <c r="N57" i="8"/>
  <c r="D38" i="12"/>
  <c r="G40" i="7"/>
  <c r="C29" i="14"/>
  <c r="C30" i="14"/>
  <c r="O51" i="9"/>
  <c r="T51" i="9"/>
  <c r="P51" i="9"/>
  <c r="U51" i="9"/>
  <c r="N51" i="9"/>
  <c r="S51" i="9"/>
  <c r="N31" i="9"/>
  <c r="S31" i="9"/>
  <c r="O31" i="9"/>
  <c r="T31" i="9"/>
  <c r="P31" i="9"/>
  <c r="U31" i="9"/>
  <c r="O11" i="9"/>
  <c r="T11" i="9"/>
  <c r="P11" i="9"/>
  <c r="U11" i="9"/>
  <c r="N11" i="9"/>
  <c r="S11" i="9"/>
  <c r="K42" i="8"/>
  <c r="L42" i="8"/>
  <c r="F28" i="12"/>
  <c r="AF35" i="9"/>
  <c r="V20" i="9"/>
  <c r="AD20" i="9"/>
  <c r="J13" i="12"/>
  <c r="X20" i="9"/>
  <c r="G13" i="12"/>
  <c r="Z20" i="9"/>
  <c r="H13" i="12"/>
  <c r="AB20" i="9"/>
  <c r="I13" i="12"/>
  <c r="D9" i="10"/>
  <c r="H9" i="10"/>
  <c r="M8" i="8"/>
  <c r="K8" i="8"/>
  <c r="D9" i="11"/>
  <c r="I9" i="11"/>
  <c r="D15" i="9"/>
  <c r="P50" i="9"/>
  <c r="U50" i="9"/>
  <c r="N50" i="9"/>
  <c r="S50" i="9"/>
  <c r="O50" i="9"/>
  <c r="T50" i="9"/>
  <c r="O30" i="9"/>
  <c r="T30" i="9"/>
  <c r="P30" i="9"/>
  <c r="U30" i="9"/>
  <c r="N10" i="9"/>
  <c r="S10" i="9"/>
  <c r="O10" i="9"/>
  <c r="T10" i="9"/>
  <c r="P10" i="9"/>
  <c r="U10" i="9"/>
  <c r="I28" i="12"/>
  <c r="C47" i="14"/>
  <c r="C48" i="14"/>
  <c r="AF66" i="9"/>
  <c r="F59" i="12"/>
  <c r="P62" i="9"/>
  <c r="U62" i="9"/>
  <c r="F27" i="6"/>
  <c r="G27" i="6"/>
  <c r="J27" i="6"/>
  <c r="C27" i="12"/>
  <c r="E26" i="8"/>
  <c r="F26" i="6"/>
  <c r="G26" i="6"/>
  <c r="J26" i="6"/>
  <c r="E27" i="8"/>
  <c r="F57" i="12"/>
  <c r="O42" i="9"/>
  <c r="T42" i="9"/>
  <c r="O22" i="9"/>
  <c r="T22" i="9"/>
  <c r="O64" i="9"/>
  <c r="T64" i="9"/>
  <c r="O24" i="9"/>
  <c r="T24" i="9"/>
  <c r="O61" i="9"/>
  <c r="T61" i="9"/>
  <c r="O59" i="9"/>
  <c r="T59" i="9"/>
  <c r="O40" i="9"/>
  <c r="T40" i="9"/>
  <c r="O60" i="9"/>
  <c r="T60" i="9"/>
  <c r="O53" i="9"/>
  <c r="T53" i="9"/>
  <c r="O43" i="9"/>
  <c r="T43" i="9"/>
  <c r="O57" i="9"/>
  <c r="T57" i="9"/>
  <c r="O17" i="9"/>
  <c r="T17" i="9"/>
  <c r="O45" i="9"/>
  <c r="T45" i="9"/>
  <c r="O62" i="9"/>
  <c r="T62" i="9"/>
  <c r="O23" i="9"/>
  <c r="T23" i="9"/>
  <c r="O44" i="9"/>
  <c r="T44" i="9"/>
  <c r="O19" i="9"/>
  <c r="T19" i="9"/>
  <c r="O20" i="9"/>
  <c r="T20" i="9"/>
  <c r="O67" i="9"/>
  <c r="T67" i="9"/>
  <c r="O63" i="9"/>
  <c r="T63" i="9"/>
  <c r="O9" i="9"/>
  <c r="T9" i="9"/>
  <c r="O41" i="9"/>
  <c r="T41" i="9"/>
  <c r="O38" i="9"/>
  <c r="T38" i="9"/>
  <c r="O39" i="9"/>
  <c r="T39" i="9"/>
  <c r="O37" i="9"/>
  <c r="T37" i="9"/>
  <c r="O29" i="9"/>
  <c r="T29" i="9"/>
  <c r="O25" i="9"/>
  <c r="T25" i="9"/>
  <c r="O65" i="9"/>
  <c r="T65" i="9"/>
  <c r="O14" i="9"/>
  <c r="T14" i="9"/>
  <c r="O21" i="9"/>
  <c r="T21" i="9"/>
  <c r="O13" i="9"/>
  <c r="T13" i="9"/>
  <c r="O15" i="9"/>
  <c r="T15" i="9"/>
  <c r="O12" i="9"/>
  <c r="T12" i="9"/>
  <c r="O48" i="9"/>
  <c r="T48" i="9"/>
  <c r="E16" i="8"/>
  <c r="K16" i="8"/>
  <c r="F17" i="6"/>
  <c r="G17" i="6"/>
  <c r="J17" i="6"/>
  <c r="C17" i="12"/>
  <c r="E17" i="8"/>
  <c r="F16" i="6"/>
  <c r="G16" i="6"/>
  <c r="J16" i="6"/>
  <c r="B3" i="17"/>
  <c r="L3" i="9"/>
  <c r="L50" i="9"/>
  <c r="Q50" i="9"/>
  <c r="E30" i="8"/>
  <c r="E31" i="8"/>
  <c r="F31" i="6"/>
  <c r="G31" i="6"/>
  <c r="J31" i="6"/>
  <c r="C31" i="12"/>
  <c r="F30" i="6"/>
  <c r="G30" i="6"/>
  <c r="J30" i="6"/>
  <c r="D43" i="10"/>
  <c r="H43" i="10"/>
  <c r="M42" i="8"/>
  <c r="D43" i="11"/>
  <c r="I43" i="11"/>
  <c r="V42" i="8"/>
  <c r="D49" i="9"/>
  <c r="O66" i="9"/>
  <c r="T66" i="9"/>
  <c r="C42" i="12"/>
  <c r="C22" i="13"/>
  <c r="K43" i="6"/>
  <c r="P63" i="9"/>
  <c r="U63" i="9"/>
  <c r="P42" i="9"/>
  <c r="U42" i="9"/>
  <c r="P13" i="9"/>
  <c r="U13" i="9"/>
  <c r="P40" i="9"/>
  <c r="U40" i="9"/>
  <c r="P22" i="9"/>
  <c r="U22" i="9"/>
  <c r="P45" i="9"/>
  <c r="U45" i="9"/>
  <c r="P54" i="9"/>
  <c r="U54" i="9"/>
  <c r="P41" i="9"/>
  <c r="U41" i="9"/>
  <c r="P68" i="9"/>
  <c r="U68" i="9"/>
  <c r="P61" i="9"/>
  <c r="U61" i="9"/>
  <c r="P44" i="9"/>
  <c r="U44" i="9"/>
  <c r="P33" i="9"/>
  <c r="U33" i="9"/>
  <c r="P64" i="9"/>
  <c r="U64" i="9"/>
  <c r="P57" i="9"/>
  <c r="U57" i="9"/>
  <c r="P48" i="9"/>
  <c r="U48" i="9"/>
  <c r="P24" i="9"/>
  <c r="U24" i="9"/>
  <c r="P59" i="9"/>
  <c r="U59" i="9"/>
  <c r="P29" i="9"/>
  <c r="U29" i="9"/>
  <c r="P43" i="9"/>
  <c r="U43" i="9"/>
  <c r="P55" i="9"/>
  <c r="U55" i="9"/>
  <c r="P53" i="9"/>
  <c r="U53" i="9"/>
  <c r="P25" i="9"/>
  <c r="U25" i="9"/>
  <c r="P20" i="9"/>
  <c r="U20" i="9"/>
  <c r="P23" i="9"/>
  <c r="U23" i="9"/>
  <c r="P32" i="9"/>
  <c r="U32" i="9"/>
  <c r="P18" i="9"/>
  <c r="U18" i="9"/>
  <c r="P19" i="9"/>
  <c r="U19" i="9"/>
  <c r="P12" i="9"/>
  <c r="U12" i="9"/>
  <c r="P60" i="9"/>
  <c r="U60" i="9"/>
  <c r="P21" i="9"/>
  <c r="U21" i="9"/>
  <c r="K58" i="12"/>
  <c r="I60" i="10"/>
  <c r="K28" i="12"/>
  <c r="I30" i="10"/>
  <c r="D13" i="9"/>
  <c r="D7" i="10"/>
  <c r="H7" i="10"/>
  <c r="D7" i="11"/>
  <c r="I7" i="11"/>
  <c r="M6" i="8"/>
  <c r="N6" i="8"/>
  <c r="W6" i="8"/>
  <c r="K6" i="8"/>
  <c r="H30" i="14"/>
  <c r="H29" i="14"/>
  <c r="G29" i="14"/>
  <c r="G30" i="14"/>
  <c r="L30" i="14"/>
  <c r="L29" i="14"/>
  <c r="K44" i="12"/>
  <c r="M54" i="8"/>
  <c r="N54" i="8"/>
  <c r="D55" i="10"/>
  <c r="H55" i="10"/>
  <c r="V54" i="8"/>
  <c r="W54" i="8"/>
  <c r="D55" i="11"/>
  <c r="I55" i="11"/>
  <c r="D61" i="9"/>
  <c r="D38" i="14"/>
  <c r="D19" i="13"/>
  <c r="F19" i="13"/>
  <c r="D37" i="14"/>
  <c r="E15" i="8"/>
  <c r="E14" i="8"/>
  <c r="F15" i="6"/>
  <c r="G15" i="6"/>
  <c r="J15" i="6"/>
  <c r="V13" i="8"/>
  <c r="M13" i="8"/>
  <c r="N13" i="8"/>
  <c r="K13" i="8"/>
  <c r="D14" i="10"/>
  <c r="H14" i="10"/>
  <c r="K13" i="12"/>
  <c r="D28" i="12"/>
  <c r="G30" i="7"/>
  <c r="N28" i="8"/>
  <c r="W28" i="8"/>
  <c r="O46" i="9"/>
  <c r="T46" i="9"/>
  <c r="N46" i="9"/>
  <c r="S46" i="9"/>
  <c r="P46" i="9"/>
  <c r="U46" i="9"/>
  <c r="E2" i="8"/>
  <c r="K2" i="8"/>
  <c r="F3" i="6"/>
  <c r="G3" i="6"/>
  <c r="J3" i="6"/>
  <c r="C3" i="12"/>
  <c r="E3" i="8"/>
  <c r="F2" i="6"/>
  <c r="G2" i="6"/>
  <c r="J2" i="6"/>
  <c r="F12" i="6"/>
  <c r="G12" i="6"/>
  <c r="J12" i="6"/>
  <c r="E12" i="8"/>
  <c r="N44" i="9"/>
  <c r="S44" i="9"/>
  <c r="N21" i="9"/>
  <c r="S21" i="9"/>
  <c r="N64" i="9"/>
  <c r="S64" i="9"/>
  <c r="N61" i="9"/>
  <c r="S61" i="9"/>
  <c r="N43" i="9"/>
  <c r="S43" i="9"/>
  <c r="N40" i="9"/>
  <c r="S40" i="9"/>
  <c r="N62" i="9"/>
  <c r="S62" i="9"/>
  <c r="N63" i="9"/>
  <c r="S63" i="9"/>
  <c r="N20" i="9"/>
  <c r="S20" i="9"/>
  <c r="N19" i="9"/>
  <c r="S19" i="9"/>
  <c r="N53" i="9"/>
  <c r="S53" i="9"/>
  <c r="N13" i="9"/>
  <c r="S13" i="9"/>
  <c r="N68" i="9"/>
  <c r="S68" i="9"/>
  <c r="N60" i="9"/>
  <c r="S60" i="9"/>
  <c r="N23" i="9"/>
  <c r="S23" i="9"/>
  <c r="N67" i="9"/>
  <c r="S67" i="9"/>
  <c r="N22" i="9"/>
  <c r="S22" i="9"/>
  <c r="N45" i="9"/>
  <c r="S45" i="9"/>
  <c r="N39" i="9"/>
  <c r="S39" i="9"/>
  <c r="N18" i="9"/>
  <c r="S18" i="9"/>
  <c r="N54" i="9"/>
  <c r="S54" i="9"/>
  <c r="K57" i="6"/>
  <c r="C56" i="12"/>
  <c r="N9" i="9"/>
  <c r="S9" i="9"/>
  <c r="N41" i="9"/>
  <c r="S41" i="9"/>
  <c r="F44" i="6"/>
  <c r="G44" i="6"/>
  <c r="J44" i="6"/>
  <c r="E45" i="8"/>
  <c r="F45" i="6"/>
  <c r="G45" i="6"/>
  <c r="J45" i="6"/>
  <c r="C45" i="12"/>
  <c r="D57" i="10"/>
  <c r="H57" i="10"/>
  <c r="D63" i="9"/>
  <c r="M56" i="8"/>
  <c r="F13" i="6"/>
  <c r="G13" i="6"/>
  <c r="J13" i="6"/>
  <c r="C13" i="12"/>
  <c r="D20" i="14"/>
  <c r="D19" i="14"/>
  <c r="K20" i="14"/>
  <c r="L10" i="13"/>
  <c r="K21" i="6"/>
  <c r="C20" i="12"/>
  <c r="V26" i="8"/>
  <c r="G6" i="7"/>
  <c r="D4" i="12"/>
  <c r="G28" i="7"/>
  <c r="D26" i="12"/>
  <c r="D14" i="13"/>
  <c r="F14" i="13"/>
  <c r="Z27" i="9"/>
  <c r="X27" i="9"/>
  <c r="AB27" i="9"/>
  <c r="AD27" i="9"/>
  <c r="L20" i="12"/>
  <c r="Z25" i="9"/>
  <c r="AD25" i="9"/>
  <c r="X25" i="9"/>
  <c r="AB25" i="9"/>
  <c r="AD57" i="9"/>
  <c r="AB57" i="9"/>
  <c r="Z57" i="9"/>
  <c r="V57" i="9"/>
  <c r="X57" i="9"/>
  <c r="D10" i="13"/>
  <c r="F10" i="13"/>
  <c r="D50" i="12"/>
  <c r="G52" i="7"/>
  <c r="N24" i="9"/>
  <c r="S24" i="9"/>
  <c r="N59" i="9"/>
  <c r="S59" i="9"/>
  <c r="Z54" i="9"/>
  <c r="H47" i="12"/>
  <c r="AD54" i="9"/>
  <c r="J47" i="12"/>
  <c r="AB54" i="9"/>
  <c r="I47" i="12"/>
  <c r="V54" i="9"/>
  <c r="D59" i="14"/>
  <c r="D60" i="14"/>
  <c r="E37" i="8"/>
  <c r="K37" i="8"/>
  <c r="F36" i="6"/>
  <c r="G36" i="6"/>
  <c r="J36" i="6"/>
  <c r="F37" i="6"/>
  <c r="G37" i="6"/>
  <c r="J37" i="6"/>
  <c r="C37" i="12"/>
  <c r="E36" i="8"/>
  <c r="I3" i="17"/>
  <c r="L4" i="9"/>
  <c r="D57" i="11"/>
  <c r="I57" i="11"/>
  <c r="V36" i="9"/>
  <c r="W36" i="9" s="1"/>
  <c r="AB36" i="9"/>
  <c r="AC36" i="9" s="1"/>
  <c r="I29" i="12"/>
  <c r="C10" i="13"/>
  <c r="C20" i="14"/>
  <c r="O56" i="9"/>
  <c r="T56" i="9"/>
  <c r="N56" i="9"/>
  <c r="S56" i="9"/>
  <c r="P36" i="9"/>
  <c r="U36" i="9"/>
  <c r="O36" i="9"/>
  <c r="T36" i="9"/>
  <c r="O16" i="9"/>
  <c r="T16" i="9"/>
  <c r="N16" i="9"/>
  <c r="S16" i="9"/>
  <c r="P16" i="9"/>
  <c r="U16" i="9"/>
  <c r="AD64" i="9"/>
  <c r="J57" i="12"/>
  <c r="X64" i="9"/>
  <c r="G57" i="12"/>
  <c r="V40" i="9"/>
  <c r="X40" i="9"/>
  <c r="G33" i="12"/>
  <c r="E41" i="8"/>
  <c r="F41" i="6"/>
  <c r="G41" i="6"/>
  <c r="J41" i="6"/>
  <c r="C41" i="12"/>
  <c r="E40" i="8"/>
  <c r="F40" i="6"/>
  <c r="G40" i="6"/>
  <c r="J40" i="6"/>
  <c r="D51" i="9"/>
  <c r="M44" i="8"/>
  <c r="N44" i="8"/>
  <c r="K44" i="8"/>
  <c r="D45" i="11"/>
  <c r="I45" i="11"/>
  <c r="V44" i="8"/>
  <c r="W44" i="8"/>
  <c r="D56" i="14"/>
  <c r="D55" i="14"/>
  <c r="AB64" i="9"/>
  <c r="I57" i="12"/>
  <c r="AB40" i="9"/>
  <c r="I33" i="12"/>
  <c r="L18" i="12"/>
  <c r="J20" i="11"/>
  <c r="D59" i="11"/>
  <c r="I59" i="11"/>
  <c r="M58" i="8"/>
  <c r="K58" i="8"/>
  <c r="N66" i="9"/>
  <c r="S66" i="9"/>
  <c r="N26" i="9"/>
  <c r="S26" i="9"/>
  <c r="O26" i="9"/>
  <c r="T26" i="9"/>
  <c r="L31" i="8"/>
  <c r="K31" i="8"/>
  <c r="D3" i="14"/>
  <c r="D2" i="13"/>
  <c r="D4" i="14"/>
  <c r="K49" i="6"/>
  <c r="C48" i="12"/>
  <c r="P26" i="9"/>
  <c r="U26" i="9"/>
  <c r="AF25" i="9"/>
  <c r="C25" i="13"/>
  <c r="F24" i="6"/>
  <c r="G24" i="6"/>
  <c r="J24" i="6"/>
  <c r="E24" i="8"/>
  <c r="F25" i="6"/>
  <c r="G25" i="6"/>
  <c r="J25" i="6"/>
  <c r="C25" i="12"/>
  <c r="E25" i="8"/>
  <c r="C24" i="13"/>
  <c r="AD40" i="9"/>
  <c r="J33" i="12"/>
  <c r="F18" i="12"/>
  <c r="W19" i="8"/>
  <c r="E19" i="12"/>
  <c r="E19" i="14" s="1"/>
  <c r="D65" i="9"/>
  <c r="O55" i="9"/>
  <c r="T55" i="9"/>
  <c r="N55" i="9"/>
  <c r="S55" i="9"/>
  <c r="O35" i="9"/>
  <c r="T35" i="9"/>
  <c r="P35" i="9"/>
  <c r="U35" i="9"/>
  <c r="N35" i="9"/>
  <c r="S35" i="9"/>
  <c r="N15" i="9"/>
  <c r="S15" i="9"/>
  <c r="P15" i="9"/>
  <c r="U15" i="9"/>
  <c r="D16" i="13"/>
  <c r="F16" i="13"/>
  <c r="V15" i="8"/>
  <c r="D36" i="14"/>
  <c r="C26" i="13"/>
  <c r="V8" i="8"/>
  <c r="L46" i="12"/>
  <c r="J48" i="11"/>
  <c r="D58" i="9"/>
  <c r="D52" i="11"/>
  <c r="I52" i="11"/>
  <c r="L51" i="12"/>
  <c r="M51" i="8"/>
  <c r="N51" i="8"/>
  <c r="D9" i="14"/>
  <c r="Y36" i="9"/>
  <c r="D21" i="13"/>
  <c r="F21" i="13"/>
  <c r="D41" i="14"/>
  <c r="M50" i="8"/>
  <c r="N50" i="8"/>
  <c r="D51" i="10"/>
  <c r="H51" i="10"/>
  <c r="D51" i="11"/>
  <c r="I51" i="11"/>
  <c r="N52" i="9"/>
  <c r="S52" i="9"/>
  <c r="L52" i="9"/>
  <c r="Q52" i="9"/>
  <c r="O52" i="9"/>
  <c r="T52" i="9"/>
  <c r="P52" i="9"/>
  <c r="U52" i="9"/>
  <c r="N32" i="9"/>
  <c r="S32" i="9"/>
  <c r="O32" i="9"/>
  <c r="T32" i="9"/>
  <c r="N12" i="9"/>
  <c r="S12" i="9"/>
  <c r="E22" i="8"/>
  <c r="K22" i="8" s="1"/>
  <c r="F22" i="6"/>
  <c r="G22" i="6"/>
  <c r="J22" i="6"/>
  <c r="F23" i="6"/>
  <c r="G23" i="6"/>
  <c r="J23" i="6"/>
  <c r="C23" i="12"/>
  <c r="E23" i="8"/>
  <c r="J28" i="12"/>
  <c r="K15" i="13" s="1"/>
  <c r="AE36" i="9"/>
  <c r="P9" i="9"/>
  <c r="U9" i="9"/>
  <c r="O49" i="9"/>
  <c r="T49" i="9"/>
  <c r="P49" i="9"/>
  <c r="U49" i="9"/>
  <c r="N49" i="9"/>
  <c r="S49" i="9"/>
  <c r="N29" i="9"/>
  <c r="S29" i="9"/>
  <c r="K56" i="8"/>
  <c r="K51" i="8"/>
  <c r="L27" i="8"/>
  <c r="L56" i="8"/>
  <c r="L51" i="8"/>
  <c r="L37" i="8"/>
  <c r="L23" i="8"/>
  <c r="D22" i="12"/>
  <c r="G24" i="7"/>
  <c r="V14" i="8"/>
  <c r="J12" i="5"/>
  <c r="F55" i="6"/>
  <c r="G55" i="6"/>
  <c r="J55" i="6"/>
  <c r="C55" i="12"/>
  <c r="E55" i="8"/>
  <c r="F54" i="6"/>
  <c r="G54" i="6"/>
  <c r="J54" i="6"/>
  <c r="AB26" i="9"/>
  <c r="I19" i="12"/>
  <c r="V26" i="9"/>
  <c r="W26" i="9" s="1"/>
  <c r="L46" i="8"/>
  <c r="E53" i="8"/>
  <c r="E52" i="8"/>
  <c r="F52" i="6"/>
  <c r="G52" i="6"/>
  <c r="J52" i="6"/>
  <c r="D20" i="12"/>
  <c r="G22" i="7"/>
  <c r="N20" i="8"/>
  <c r="D58" i="11"/>
  <c r="I58" i="11"/>
  <c r="L57" i="12"/>
  <c r="V57" i="8"/>
  <c r="W57" i="8"/>
  <c r="E57" i="12"/>
  <c r="D16" i="9"/>
  <c r="D10" i="10"/>
  <c r="H10" i="10"/>
  <c r="K9" i="12"/>
  <c r="D10" i="11"/>
  <c r="I10" i="11"/>
  <c r="L9" i="12"/>
  <c r="M9" i="8"/>
  <c r="O58" i="9"/>
  <c r="T58" i="9"/>
  <c r="L58" i="9"/>
  <c r="Q58" i="9"/>
  <c r="N58" i="9"/>
  <c r="S58" i="9"/>
  <c r="P58" i="9"/>
  <c r="U58" i="9"/>
  <c r="O18" i="9"/>
  <c r="T18" i="9"/>
  <c r="D54" i="14"/>
  <c r="D53" i="14"/>
  <c r="D49" i="10"/>
  <c r="H49" i="10"/>
  <c r="K48" i="8"/>
  <c r="D49" i="11"/>
  <c r="I49" i="11"/>
  <c r="M48" i="8"/>
  <c r="N48" i="8"/>
  <c r="D55" i="9"/>
  <c r="V48" i="8"/>
  <c r="W48" i="8"/>
  <c r="K20" i="8"/>
  <c r="D21" i="10"/>
  <c r="H21" i="10"/>
  <c r="V20" i="8"/>
  <c r="W20" i="8"/>
  <c r="D58" i="10"/>
  <c r="H58" i="10"/>
  <c r="K57" i="12"/>
  <c r="F32" i="6"/>
  <c r="G32" i="6"/>
  <c r="J32" i="6"/>
  <c r="C5" i="13"/>
  <c r="L54" i="8"/>
  <c r="M49" i="8"/>
  <c r="N49" i="8"/>
  <c r="W49" i="8"/>
  <c r="E49" i="12"/>
  <c r="D50" i="10"/>
  <c r="H50" i="10"/>
  <c r="K49" i="12"/>
  <c r="D56" i="9"/>
  <c r="P34" i="9"/>
  <c r="U34" i="9"/>
  <c r="N14" i="9"/>
  <c r="S14" i="9"/>
  <c r="D31" i="13"/>
  <c r="F31" i="13"/>
  <c r="D61" i="14"/>
  <c r="K47" i="14"/>
  <c r="K48" i="14"/>
  <c r="D53" i="9"/>
  <c r="M46" i="8"/>
  <c r="N46" i="8"/>
  <c r="G44" i="7"/>
  <c r="N43" i="8"/>
  <c r="W43" i="8"/>
  <c r="E43" i="12"/>
  <c r="D43" i="12"/>
  <c r="D22" i="13"/>
  <c r="F22" i="13"/>
  <c r="J40" i="5"/>
  <c r="O68" i="9"/>
  <c r="T68" i="9"/>
  <c r="N48" i="9"/>
  <c r="S48" i="9"/>
  <c r="N28" i="9"/>
  <c r="S28" i="9"/>
  <c r="O28" i="9"/>
  <c r="T28" i="9"/>
  <c r="P28" i="9"/>
  <c r="U28" i="9"/>
  <c r="L38" i="8"/>
  <c r="G60" i="7"/>
  <c r="N58" i="8" s="1"/>
  <c r="W58" i="8" s="1"/>
  <c r="D13" i="13"/>
  <c r="P67" i="9"/>
  <c r="U67" i="9"/>
  <c r="N47" i="9"/>
  <c r="S47" i="9"/>
  <c r="O47" i="9"/>
  <c r="T47" i="9"/>
  <c r="P47" i="9"/>
  <c r="U47" i="9"/>
  <c r="O27" i="9"/>
  <c r="T27" i="9"/>
  <c r="P27" i="9"/>
  <c r="U27" i="9"/>
  <c r="N27" i="9"/>
  <c r="S27" i="9"/>
  <c r="L28" i="8"/>
  <c r="V40" i="8"/>
  <c r="V9" i="8"/>
  <c r="K59" i="6"/>
  <c r="C58" i="12"/>
  <c r="L50" i="8"/>
  <c r="O54" i="9"/>
  <c r="T54" i="9"/>
  <c r="O34" i="9"/>
  <c r="T34" i="9"/>
  <c r="P14" i="9"/>
  <c r="U14" i="9"/>
  <c r="J36" i="5"/>
  <c r="D14" i="12"/>
  <c r="D8" i="13" s="1"/>
  <c r="F8" i="13" s="1"/>
  <c r="G16" i="7"/>
  <c r="C19" i="14"/>
  <c r="L29" i="8"/>
  <c r="V51" i="8"/>
  <c r="W51" i="8"/>
  <c r="E51" i="12"/>
  <c r="C3" i="17"/>
  <c r="M3" i="9"/>
  <c r="M29" i="9"/>
  <c r="R29" i="9"/>
  <c r="N57" i="9"/>
  <c r="S57" i="9"/>
  <c r="N37" i="9"/>
  <c r="S37" i="9"/>
  <c r="M37" i="9"/>
  <c r="R37" i="9"/>
  <c r="N17" i="9"/>
  <c r="S17" i="9"/>
  <c r="P17" i="9"/>
  <c r="U17" i="9"/>
  <c r="E61" i="8"/>
  <c r="F60" i="6"/>
  <c r="G60" i="6"/>
  <c r="J60" i="6"/>
  <c r="E60" i="8"/>
  <c r="N33" i="9"/>
  <c r="S33" i="9"/>
  <c r="O33" i="9"/>
  <c r="T33" i="9"/>
  <c r="L9" i="8"/>
  <c r="D14" i="14"/>
  <c r="K3" i="17"/>
  <c r="N4" i="9"/>
  <c r="M59" i="8"/>
  <c r="N59" i="8"/>
  <c r="W59" i="8"/>
  <c r="E59" i="12"/>
  <c r="D60" i="11"/>
  <c r="I60" i="11"/>
  <c r="L59" i="12"/>
  <c r="D10" i="12"/>
  <c r="G12" i="7"/>
  <c r="L3" i="17"/>
  <c r="O4" i="9"/>
  <c r="N65" i="9"/>
  <c r="S65" i="9"/>
  <c r="M45" i="9"/>
  <c r="R45" i="9"/>
  <c r="L45" i="9"/>
  <c r="Q45" i="9"/>
  <c r="N25" i="9"/>
  <c r="S25" i="9"/>
  <c r="K3" i="8"/>
  <c r="L35" i="8"/>
  <c r="D50" i="14"/>
  <c r="D49" i="14"/>
  <c r="G10" i="7"/>
  <c r="E7" i="8"/>
  <c r="F7" i="6"/>
  <c r="G7" i="6"/>
  <c r="J7" i="6"/>
  <c r="C7" i="12"/>
  <c r="F6" i="6"/>
  <c r="G6" i="6"/>
  <c r="J6" i="6"/>
  <c r="L30" i="8"/>
  <c r="J6" i="5"/>
  <c r="D7" i="14"/>
  <c r="D8" i="14"/>
  <c r="L3" i="8"/>
  <c r="L57" i="8"/>
  <c r="E21" i="8"/>
  <c r="E6" i="12"/>
  <c r="X59" i="8"/>
  <c r="E58" i="12"/>
  <c r="E28" i="12"/>
  <c r="M24" i="8"/>
  <c r="N24" i="8"/>
  <c r="D25" i="11"/>
  <c r="I25" i="11"/>
  <c r="V24" i="8"/>
  <c r="W24" i="8"/>
  <c r="D31" i="9"/>
  <c r="D25" i="10"/>
  <c r="H25" i="10"/>
  <c r="K24" i="8"/>
  <c r="W13" i="8"/>
  <c r="E13" i="12"/>
  <c r="L57" i="9"/>
  <c r="Q57" i="9"/>
  <c r="K36" i="8"/>
  <c r="V36" i="8"/>
  <c r="D37" i="10"/>
  <c r="H37" i="10"/>
  <c r="D37" i="11"/>
  <c r="I37" i="11"/>
  <c r="D43" i="9"/>
  <c r="M36" i="8"/>
  <c r="N36" i="8"/>
  <c r="F39" i="6"/>
  <c r="G39" i="6"/>
  <c r="J39" i="6"/>
  <c r="C39" i="12"/>
  <c r="E39" i="8"/>
  <c r="E38" i="8"/>
  <c r="F38" i="6"/>
  <c r="G38" i="6"/>
  <c r="J38" i="6"/>
  <c r="H50" i="12"/>
  <c r="M12" i="8"/>
  <c r="N12" i="8"/>
  <c r="D13" i="10"/>
  <c r="H13" i="10"/>
  <c r="V12" i="8"/>
  <c r="W12" i="8"/>
  <c r="D13" i="11"/>
  <c r="I13" i="11"/>
  <c r="D19" i="9"/>
  <c r="K12" i="8"/>
  <c r="C12" i="12"/>
  <c r="C7" i="13"/>
  <c r="K13" i="6"/>
  <c r="L51" i="9"/>
  <c r="Q51" i="9"/>
  <c r="E32" i="12"/>
  <c r="X33" i="8"/>
  <c r="D6" i="13"/>
  <c r="F6" i="13"/>
  <c r="D11" i="14"/>
  <c r="D12" i="14"/>
  <c r="V16" i="9"/>
  <c r="Z16" i="9"/>
  <c r="H9" i="12"/>
  <c r="AD16" i="9"/>
  <c r="J9" i="12"/>
  <c r="X16" i="9"/>
  <c r="G9" i="12"/>
  <c r="AB16" i="9"/>
  <c r="I9" i="12"/>
  <c r="L32" i="12"/>
  <c r="J34" i="11"/>
  <c r="D30" i="9"/>
  <c r="D24" i="11"/>
  <c r="I24" i="11"/>
  <c r="L23" i="12"/>
  <c r="D24" i="10"/>
  <c r="H24" i="10"/>
  <c r="K23" i="12"/>
  <c r="M23" i="8"/>
  <c r="N23" i="8"/>
  <c r="V23" i="8"/>
  <c r="Y26" i="9"/>
  <c r="G18" i="12"/>
  <c r="L6" i="12"/>
  <c r="M30" i="9"/>
  <c r="R30" i="9"/>
  <c r="L36" i="9"/>
  <c r="Q36" i="9"/>
  <c r="AA26" i="9"/>
  <c r="H18" i="12"/>
  <c r="D28" i="11"/>
  <c r="I28" i="11"/>
  <c r="L27" i="12"/>
  <c r="V27" i="8"/>
  <c r="D28" i="10"/>
  <c r="H28" i="10"/>
  <c r="K27" i="12"/>
  <c r="D34" i="9"/>
  <c r="M27" i="8"/>
  <c r="N27" i="8"/>
  <c r="E4" i="8"/>
  <c r="F4" i="6"/>
  <c r="G4" i="6"/>
  <c r="J4" i="6"/>
  <c r="F5" i="6"/>
  <c r="G5" i="6"/>
  <c r="J5" i="6"/>
  <c r="C5" i="12"/>
  <c r="E5" i="8"/>
  <c r="F35" i="6"/>
  <c r="G35" i="6"/>
  <c r="J35" i="6"/>
  <c r="C35" i="12"/>
  <c r="F34" i="6"/>
  <c r="G34" i="6"/>
  <c r="J34" i="6"/>
  <c r="E35" i="8"/>
  <c r="E34" i="8"/>
  <c r="AD55" i="9"/>
  <c r="X55" i="9"/>
  <c r="Z55" i="9"/>
  <c r="V55" i="9"/>
  <c r="AB55" i="9"/>
  <c r="M55" i="9"/>
  <c r="R55" i="9"/>
  <c r="L44" i="12"/>
  <c r="AB49" i="9"/>
  <c r="V49" i="9"/>
  <c r="AD49" i="9"/>
  <c r="Z49" i="9"/>
  <c r="X49" i="9"/>
  <c r="D44" i="14"/>
  <c r="J44" i="11"/>
  <c r="L42" i="12"/>
  <c r="F43" i="12"/>
  <c r="AF50" i="9"/>
  <c r="D8" i="11"/>
  <c r="I8" i="11"/>
  <c r="L7" i="12"/>
  <c r="D14" i="9"/>
  <c r="M7" i="8"/>
  <c r="N7" i="8"/>
  <c r="D8" i="10"/>
  <c r="H8" i="10"/>
  <c r="K7" i="12"/>
  <c r="V7" i="8"/>
  <c r="W7" i="8"/>
  <c r="E7" i="12"/>
  <c r="E4" i="13"/>
  <c r="K7" i="8"/>
  <c r="M14" i="9"/>
  <c r="R14" i="9"/>
  <c r="K48" i="12"/>
  <c r="L25" i="13"/>
  <c r="I50" i="10"/>
  <c r="L32" i="9"/>
  <c r="Q32" i="9"/>
  <c r="L47" i="14"/>
  <c r="L48" i="14"/>
  <c r="L26" i="9"/>
  <c r="Q26" i="9"/>
  <c r="J20" i="12"/>
  <c r="K56" i="12"/>
  <c r="I58" i="10"/>
  <c r="K60" i="14"/>
  <c r="L30" i="13"/>
  <c r="K59" i="14"/>
  <c r="I44" i="10"/>
  <c r="K42" i="12"/>
  <c r="L11" i="9"/>
  <c r="Q11" i="9"/>
  <c r="F33" i="12"/>
  <c r="AF40" i="9"/>
  <c r="I10" i="10"/>
  <c r="K8" i="12"/>
  <c r="L5" i="13"/>
  <c r="L50" i="12"/>
  <c r="J52" i="11"/>
  <c r="M25" i="9"/>
  <c r="R25" i="9"/>
  <c r="M44" i="9"/>
  <c r="R44" i="9"/>
  <c r="M41" i="9"/>
  <c r="R41" i="9"/>
  <c r="M43" i="9"/>
  <c r="R43" i="9"/>
  <c r="M64" i="9"/>
  <c r="R64" i="9"/>
  <c r="M22" i="9"/>
  <c r="R22" i="9"/>
  <c r="M63" i="9"/>
  <c r="R63" i="9"/>
  <c r="M33" i="9"/>
  <c r="R33" i="9"/>
  <c r="M60" i="9"/>
  <c r="R60" i="9"/>
  <c r="M19" i="9"/>
  <c r="R19" i="9"/>
  <c r="M40" i="9"/>
  <c r="R40" i="9"/>
  <c r="M13" i="9"/>
  <c r="R13" i="9"/>
  <c r="M42" i="9"/>
  <c r="R42" i="9"/>
  <c r="M23" i="9"/>
  <c r="R23" i="9"/>
  <c r="M62" i="9"/>
  <c r="R62" i="9"/>
  <c r="M28" i="9"/>
  <c r="R28" i="9"/>
  <c r="M58" i="9"/>
  <c r="R58" i="9"/>
  <c r="M38" i="9"/>
  <c r="R38" i="9"/>
  <c r="M68" i="9"/>
  <c r="R68" i="9"/>
  <c r="M34" i="9"/>
  <c r="R34" i="9"/>
  <c r="M12" i="9"/>
  <c r="R12" i="9"/>
  <c r="M17" i="9"/>
  <c r="R17" i="9"/>
  <c r="M59" i="9"/>
  <c r="R59" i="9"/>
  <c r="M36" i="9"/>
  <c r="R36" i="9"/>
  <c r="M24" i="9"/>
  <c r="R24" i="9"/>
  <c r="M39" i="9"/>
  <c r="R39" i="9"/>
  <c r="M20" i="9"/>
  <c r="R20" i="9"/>
  <c r="M18" i="9"/>
  <c r="R18" i="9"/>
  <c r="M61" i="9"/>
  <c r="R61" i="9"/>
  <c r="M15" i="9"/>
  <c r="R15" i="9"/>
  <c r="M57" i="9"/>
  <c r="R57" i="9"/>
  <c r="M53" i="9"/>
  <c r="R53" i="9"/>
  <c r="M27" i="9"/>
  <c r="R27" i="9"/>
  <c r="M65" i="9"/>
  <c r="R65" i="9"/>
  <c r="M52" i="9"/>
  <c r="R52" i="9"/>
  <c r="M21" i="9"/>
  <c r="R21" i="9"/>
  <c r="L35" i="9"/>
  <c r="Q35" i="9"/>
  <c r="D22" i="11"/>
  <c r="I22" i="11"/>
  <c r="M21" i="8"/>
  <c r="N21" i="8"/>
  <c r="D28" i="9"/>
  <c r="D22" i="10"/>
  <c r="H22" i="10"/>
  <c r="K21" i="12"/>
  <c r="K21" i="8"/>
  <c r="E30" i="13"/>
  <c r="M35" i="9"/>
  <c r="R35" i="9"/>
  <c r="AE26" i="9"/>
  <c r="J18" i="12"/>
  <c r="L54" i="12"/>
  <c r="L30" i="9"/>
  <c r="Q30" i="9"/>
  <c r="D16" i="14"/>
  <c r="D15" i="14"/>
  <c r="D58" i="14"/>
  <c r="D57" i="14"/>
  <c r="M50" i="9"/>
  <c r="R50" i="9"/>
  <c r="D61" i="11"/>
  <c r="I61" i="11"/>
  <c r="K60" i="8"/>
  <c r="D61" i="10"/>
  <c r="H61" i="10"/>
  <c r="M60" i="8"/>
  <c r="N60" i="8"/>
  <c r="V60" i="8"/>
  <c r="W60" i="8"/>
  <c r="D67" i="9"/>
  <c r="F19" i="12"/>
  <c r="G10" i="13"/>
  <c r="AF26" i="9"/>
  <c r="AG26" i="9"/>
  <c r="M32" i="9"/>
  <c r="R32" i="9"/>
  <c r="M26" i="9"/>
  <c r="R26" i="9"/>
  <c r="K41" i="6"/>
  <c r="C40" i="12"/>
  <c r="X19" i="8"/>
  <c r="I20" i="12"/>
  <c r="C51" i="14"/>
  <c r="C52" i="14"/>
  <c r="I30" i="14"/>
  <c r="I29" i="14"/>
  <c r="C15" i="12"/>
  <c r="K15" i="6"/>
  <c r="K17" i="6"/>
  <c r="C16" i="12"/>
  <c r="D23" i="14"/>
  <c r="D24" i="14"/>
  <c r="D12" i="13"/>
  <c r="F12" i="13"/>
  <c r="C21" i="14"/>
  <c r="C22" i="14"/>
  <c r="E20" i="12"/>
  <c r="J30" i="14"/>
  <c r="J29" i="14"/>
  <c r="C49" i="14"/>
  <c r="C50" i="14"/>
  <c r="I18" i="12"/>
  <c r="AC26" i="9"/>
  <c r="M3" i="8"/>
  <c r="N3" i="8"/>
  <c r="D10" i="9"/>
  <c r="V3" i="8"/>
  <c r="W3" i="8"/>
  <c r="E3" i="12"/>
  <c r="D4" i="10"/>
  <c r="H4" i="10"/>
  <c r="K3" i="12"/>
  <c r="D4" i="11"/>
  <c r="I4" i="11"/>
  <c r="L3" i="12"/>
  <c r="M47" i="9"/>
  <c r="R47" i="9"/>
  <c r="D40" i="14"/>
  <c r="D39" i="14"/>
  <c r="D20" i="13"/>
  <c r="F20" i="13"/>
  <c r="D23" i="10"/>
  <c r="H23" i="10"/>
  <c r="D23" i="11"/>
  <c r="I23" i="11"/>
  <c r="M22" i="8"/>
  <c r="N22" i="8"/>
  <c r="D29" i="9"/>
  <c r="V22" i="8"/>
  <c r="W22" i="8"/>
  <c r="Z39" i="9"/>
  <c r="AB39" i="9"/>
  <c r="V39" i="9"/>
  <c r="X39" i="9"/>
  <c r="AD39" i="9"/>
  <c r="V21" i="8"/>
  <c r="M26" i="8"/>
  <c r="N26" i="8"/>
  <c r="W26" i="8" s="1"/>
  <c r="D33" i="9"/>
  <c r="D27" i="11"/>
  <c r="I27" i="11"/>
  <c r="K26" i="8"/>
  <c r="D27" i="10"/>
  <c r="H27" i="10"/>
  <c r="Z65" i="9"/>
  <c r="AD65" i="9"/>
  <c r="AB65" i="9"/>
  <c r="X65" i="9"/>
  <c r="V65" i="9"/>
  <c r="AD63" i="9"/>
  <c r="Z63" i="9"/>
  <c r="AB63" i="9"/>
  <c r="X63" i="9"/>
  <c r="V63" i="9"/>
  <c r="D47" i="9"/>
  <c r="K40" i="8"/>
  <c r="M40" i="8"/>
  <c r="N40" i="8"/>
  <c r="W40" i="8"/>
  <c r="D41" i="10"/>
  <c r="H41" i="10"/>
  <c r="D41" i="11"/>
  <c r="I41" i="11"/>
  <c r="J15" i="13"/>
  <c r="G20" i="12"/>
  <c r="D52" i="9"/>
  <c r="M45" i="8"/>
  <c r="N45" i="8"/>
  <c r="K45" i="8"/>
  <c r="V45" i="8"/>
  <c r="W45" i="8"/>
  <c r="E45" i="12"/>
  <c r="D46" i="11"/>
  <c r="I46" i="11"/>
  <c r="L45" i="12"/>
  <c r="M23" i="13"/>
  <c r="D46" i="10"/>
  <c r="H46" i="10"/>
  <c r="D30" i="14"/>
  <c r="D29" i="14"/>
  <c r="D15" i="13"/>
  <c r="K31" i="6"/>
  <c r="C30" i="12"/>
  <c r="AD15" i="9"/>
  <c r="AB15" i="9"/>
  <c r="X15" i="9"/>
  <c r="Z15" i="9"/>
  <c r="V15" i="9"/>
  <c r="D51" i="14"/>
  <c r="D52" i="14"/>
  <c r="V30" i="8"/>
  <c r="D31" i="10"/>
  <c r="H31" i="10"/>
  <c r="D31" i="11"/>
  <c r="I31" i="11"/>
  <c r="M30" i="8"/>
  <c r="N30" i="8"/>
  <c r="D37" i="9"/>
  <c r="E10" i="8"/>
  <c r="F10" i="6"/>
  <c r="G10" i="6"/>
  <c r="J10" i="6"/>
  <c r="F11" i="6"/>
  <c r="G11" i="6"/>
  <c r="J11" i="6"/>
  <c r="C11" i="12"/>
  <c r="E11" i="8"/>
  <c r="K25" i="6"/>
  <c r="C24" i="12"/>
  <c r="C13" i="13" s="1"/>
  <c r="D26" i="13"/>
  <c r="F26" i="13"/>
  <c r="L40" i="9"/>
  <c r="Q40" i="9"/>
  <c r="L37" i="9"/>
  <c r="Q37" i="9"/>
  <c r="L24" i="9"/>
  <c r="Q24" i="9"/>
  <c r="L53" i="9"/>
  <c r="Q53" i="9"/>
  <c r="L23" i="9"/>
  <c r="Q23" i="9"/>
  <c r="L41" i="9"/>
  <c r="Q41" i="9"/>
  <c r="L67" i="9"/>
  <c r="Q67" i="9"/>
  <c r="L64" i="9"/>
  <c r="Q64" i="9"/>
  <c r="L43" i="9"/>
  <c r="Q43" i="9"/>
  <c r="L14" i="9"/>
  <c r="Q14" i="9"/>
  <c r="L21" i="9"/>
  <c r="Q21" i="9"/>
  <c r="L65" i="9"/>
  <c r="Q65" i="9"/>
  <c r="L27" i="9"/>
  <c r="Q27" i="9"/>
  <c r="L19" i="9"/>
  <c r="Q19" i="9"/>
  <c r="L59" i="9"/>
  <c r="Q59" i="9"/>
  <c r="L20" i="9"/>
  <c r="Q20" i="9"/>
  <c r="L60" i="9"/>
  <c r="Q60" i="9"/>
  <c r="L17" i="9"/>
  <c r="Q17" i="9"/>
  <c r="L48" i="9"/>
  <c r="Q48" i="9"/>
  <c r="L61" i="9"/>
  <c r="Q61" i="9"/>
  <c r="L28" i="9"/>
  <c r="Q28" i="9"/>
  <c r="L22" i="9"/>
  <c r="Q22" i="9"/>
  <c r="L33" i="9"/>
  <c r="Q33" i="9"/>
  <c r="L42" i="9"/>
  <c r="Q42" i="9"/>
  <c r="L34" i="9"/>
  <c r="Q34" i="9"/>
  <c r="L16" i="9"/>
  <c r="Q16" i="9"/>
  <c r="L44" i="9"/>
  <c r="Q44" i="9"/>
  <c r="L12" i="9"/>
  <c r="Q12" i="9"/>
  <c r="L68" i="9"/>
  <c r="Q68" i="9"/>
  <c r="L25" i="9"/>
  <c r="Q25" i="9"/>
  <c r="L15" i="9"/>
  <c r="Q15" i="9"/>
  <c r="L13" i="9"/>
  <c r="Q13" i="9"/>
  <c r="L62" i="9"/>
  <c r="Q62" i="9"/>
  <c r="L54" i="9"/>
  <c r="Q54" i="9"/>
  <c r="L39" i="9"/>
  <c r="Q39" i="9"/>
  <c r="L55" i="9"/>
  <c r="Q55" i="9"/>
  <c r="L63" i="9"/>
  <c r="Q63" i="9"/>
  <c r="L38" i="9"/>
  <c r="Q38" i="9"/>
  <c r="F50" i="12"/>
  <c r="AF57" i="9"/>
  <c r="D6" i="14"/>
  <c r="D5" i="14"/>
  <c r="D15" i="11"/>
  <c r="I15" i="11"/>
  <c r="D15" i="10"/>
  <c r="H15" i="10"/>
  <c r="M14" i="8"/>
  <c r="N14" i="8"/>
  <c r="W14" i="8"/>
  <c r="D21" i="9"/>
  <c r="C32" i="12"/>
  <c r="K33" i="6"/>
  <c r="K15" i="8"/>
  <c r="D22" i="9"/>
  <c r="D16" i="11"/>
  <c r="I16" i="11"/>
  <c r="L15" i="12"/>
  <c r="D16" i="10"/>
  <c r="H16" i="10"/>
  <c r="K15" i="12"/>
  <c r="M15" i="8"/>
  <c r="N15" i="8"/>
  <c r="W15" i="8" s="1"/>
  <c r="E15" i="12" s="1"/>
  <c r="L29" i="13"/>
  <c r="M16" i="9"/>
  <c r="R16" i="9"/>
  <c r="M37" i="8"/>
  <c r="N37" i="8"/>
  <c r="D38" i="11"/>
  <c r="I38" i="11"/>
  <c r="L37" i="12"/>
  <c r="D38" i="10"/>
  <c r="H38" i="10"/>
  <c r="K37" i="12"/>
  <c r="V37" i="8"/>
  <c r="W37" i="8"/>
  <c r="E37" i="12"/>
  <c r="D44" i="9"/>
  <c r="L10" i="9"/>
  <c r="Q10" i="9"/>
  <c r="D23" i="9"/>
  <c r="M16" i="8"/>
  <c r="N16" i="8"/>
  <c r="V16" i="8"/>
  <c r="W16" i="8"/>
  <c r="D17" i="10"/>
  <c r="H17" i="10"/>
  <c r="D17" i="11"/>
  <c r="I17" i="11"/>
  <c r="K20" i="12"/>
  <c r="I22" i="10"/>
  <c r="Z53" i="9"/>
  <c r="AB53" i="9"/>
  <c r="AD53" i="9"/>
  <c r="V53" i="9"/>
  <c r="X53" i="9"/>
  <c r="D9" i="9"/>
  <c r="D3" i="11"/>
  <c r="I3" i="11"/>
  <c r="M2" i="8"/>
  <c r="N2" i="8"/>
  <c r="V2" i="8"/>
  <c r="W2" i="8"/>
  <c r="D3" i="10"/>
  <c r="H3" i="10"/>
  <c r="K6" i="12"/>
  <c r="I8" i="10"/>
  <c r="K23" i="8"/>
  <c r="K23" i="6"/>
  <c r="C22" i="12"/>
  <c r="X45" i="8"/>
  <c r="E44" i="12"/>
  <c r="E54" i="12"/>
  <c r="M46" i="9"/>
  <c r="R46" i="9"/>
  <c r="L47" i="9"/>
  <c r="Q47" i="9"/>
  <c r="C52" i="12"/>
  <c r="K53" i="6"/>
  <c r="K14" i="8"/>
  <c r="K29" i="14"/>
  <c r="K30" i="14"/>
  <c r="J50" i="11"/>
  <c r="L48" i="12"/>
  <c r="M53" i="8"/>
  <c r="N53" i="8"/>
  <c r="K53" i="8"/>
  <c r="D60" i="9"/>
  <c r="D54" i="10"/>
  <c r="H54" i="10"/>
  <c r="K53" i="12"/>
  <c r="D54" i="11"/>
  <c r="I54" i="11"/>
  <c r="L53" i="12"/>
  <c r="V53" i="8"/>
  <c r="W53" i="8"/>
  <c r="E53" i="12"/>
  <c r="AB51" i="9"/>
  <c r="AD51" i="9"/>
  <c r="X51" i="9"/>
  <c r="Z51" i="9"/>
  <c r="V51" i="9"/>
  <c r="D43" i="14"/>
  <c r="L29" i="9"/>
  <c r="Q29" i="9"/>
  <c r="C60" i="12"/>
  <c r="K61" i="6"/>
  <c r="J10" i="13"/>
  <c r="D68" i="9"/>
  <c r="D62" i="10"/>
  <c r="H62" i="10"/>
  <c r="K61" i="12"/>
  <c r="K61" i="8"/>
  <c r="D62" i="11"/>
  <c r="I62" i="11"/>
  <c r="L61" i="12"/>
  <c r="V61" i="8"/>
  <c r="M61" i="8"/>
  <c r="N61" i="8"/>
  <c r="M24" i="13"/>
  <c r="C21" i="13"/>
  <c r="F29" i="12"/>
  <c r="G15" i="13"/>
  <c r="AF36" i="9"/>
  <c r="AG36" i="9" s="1"/>
  <c r="N29" i="8"/>
  <c r="W29" i="8"/>
  <c r="X29" i="8" s="1"/>
  <c r="E29" i="12"/>
  <c r="H20" i="12"/>
  <c r="C44" i="12"/>
  <c r="C23" i="13" s="1"/>
  <c r="K45" i="6"/>
  <c r="C16" i="13"/>
  <c r="L8" i="12"/>
  <c r="J10" i="11"/>
  <c r="L31" i="9"/>
  <c r="Q31" i="9"/>
  <c r="L15" i="13"/>
  <c r="C59" i="14"/>
  <c r="C60" i="14"/>
  <c r="C30" i="13"/>
  <c r="D27" i="14"/>
  <c r="D28" i="14"/>
  <c r="C57" i="14"/>
  <c r="C58" i="14"/>
  <c r="C29" i="13"/>
  <c r="G50" i="12"/>
  <c r="I52" i="10"/>
  <c r="K50" i="12"/>
  <c r="J60" i="11"/>
  <c r="L58" i="12"/>
  <c r="M30" i="13" s="1"/>
  <c r="M5" i="13"/>
  <c r="L9" i="9"/>
  <c r="Q9" i="9"/>
  <c r="L20" i="14"/>
  <c r="L19" i="14"/>
  <c r="M10" i="13"/>
  <c r="C36" i="12"/>
  <c r="C19" i="13"/>
  <c r="K37" i="6"/>
  <c r="I50" i="12"/>
  <c r="M17" i="8"/>
  <c r="N17" i="8"/>
  <c r="D18" i="10"/>
  <c r="H18" i="10"/>
  <c r="K17" i="12"/>
  <c r="K17" i="8"/>
  <c r="D18" i="11"/>
  <c r="I18" i="11"/>
  <c r="L17" i="12"/>
  <c r="D24" i="9"/>
  <c r="D3" i="13"/>
  <c r="F3" i="13"/>
  <c r="J50" i="12"/>
  <c r="C2" i="12"/>
  <c r="C2" i="13" s="1"/>
  <c r="K3" i="6"/>
  <c r="AF20" i="9"/>
  <c r="F13" i="12"/>
  <c r="AF64" i="9"/>
  <c r="AD61" i="9"/>
  <c r="V61" i="9"/>
  <c r="AB61" i="9"/>
  <c r="X61" i="9"/>
  <c r="Z61" i="9"/>
  <c r="C44" i="14"/>
  <c r="C43" i="14"/>
  <c r="I34" i="10"/>
  <c r="K32" i="12"/>
  <c r="E48" i="12"/>
  <c r="X49" i="8"/>
  <c r="F2" i="13"/>
  <c r="F47" i="12"/>
  <c r="AF54" i="9"/>
  <c r="V13" i="9"/>
  <c r="AD13" i="9"/>
  <c r="AB13" i="9"/>
  <c r="Z13" i="9"/>
  <c r="X13" i="9"/>
  <c r="D11" i="13"/>
  <c r="F11" i="13"/>
  <c r="D22" i="14"/>
  <c r="D21" i="14"/>
  <c r="K27" i="8"/>
  <c r="M56" i="9"/>
  <c r="R56" i="9"/>
  <c r="K54" i="12"/>
  <c r="C26" i="12"/>
  <c r="C14" i="13" s="1"/>
  <c r="K27" i="6"/>
  <c r="L56" i="9"/>
  <c r="Q56" i="9"/>
  <c r="K7" i="6"/>
  <c r="C6" i="12"/>
  <c r="C4" i="13" s="1"/>
  <c r="K30" i="8"/>
  <c r="M67" i="9"/>
  <c r="R67" i="9"/>
  <c r="K52" i="8"/>
  <c r="M52" i="8"/>
  <c r="N52" i="8"/>
  <c r="D53" i="11"/>
  <c r="I53" i="11"/>
  <c r="D59" i="9"/>
  <c r="V52" i="8"/>
  <c r="W52" i="8"/>
  <c r="D53" i="10"/>
  <c r="H53" i="10"/>
  <c r="V58" i="9"/>
  <c r="W58" i="9" s="1"/>
  <c r="AB58" i="9"/>
  <c r="I51" i="12"/>
  <c r="J26" i="13"/>
  <c r="AD58" i="9"/>
  <c r="AE58" i="9" s="1"/>
  <c r="J51" i="12"/>
  <c r="Z58" i="9"/>
  <c r="AA58" i="9" s="1"/>
  <c r="H51" i="12"/>
  <c r="X58" i="9"/>
  <c r="G51" i="12"/>
  <c r="H26" i="13"/>
  <c r="N56" i="8"/>
  <c r="W56" i="8"/>
  <c r="E20" i="14"/>
  <c r="E10" i="13"/>
  <c r="L46" i="9"/>
  <c r="Q46" i="9"/>
  <c r="N42" i="8"/>
  <c r="W42" i="8" s="1"/>
  <c r="M11" i="9"/>
  <c r="R11" i="9"/>
  <c r="M54" i="9"/>
  <c r="R54" i="9"/>
  <c r="C54" i="12"/>
  <c r="K55" i="6"/>
  <c r="V17" i="8"/>
  <c r="W17" i="8"/>
  <c r="E17" i="12"/>
  <c r="L66" i="9"/>
  <c r="Q66" i="9"/>
  <c r="Z56" i="9"/>
  <c r="H49" i="12"/>
  <c r="AB56" i="9"/>
  <c r="I49" i="12"/>
  <c r="X56" i="9"/>
  <c r="G49" i="12"/>
  <c r="V56" i="9"/>
  <c r="AD56" i="9"/>
  <c r="J49" i="12"/>
  <c r="L18" i="9"/>
  <c r="Q18" i="9"/>
  <c r="V55" i="8"/>
  <c r="D56" i="10"/>
  <c r="H56" i="10"/>
  <c r="K55" i="12"/>
  <c r="L28" i="13"/>
  <c r="M55" i="8"/>
  <c r="N55" i="8"/>
  <c r="D56" i="11"/>
  <c r="I56" i="11"/>
  <c r="L55" i="12"/>
  <c r="K55" i="8"/>
  <c r="D62" i="9"/>
  <c r="L49" i="9"/>
  <c r="Q49" i="9"/>
  <c r="V25" i="8"/>
  <c r="K25" i="8"/>
  <c r="D26" i="10"/>
  <c r="H26" i="10"/>
  <c r="K25" i="12"/>
  <c r="M25" i="8"/>
  <c r="N25" i="8"/>
  <c r="D32" i="9"/>
  <c r="D26" i="11"/>
  <c r="I26" i="11"/>
  <c r="L25" i="12"/>
  <c r="M41" i="8"/>
  <c r="N41" i="8"/>
  <c r="D48" i="9"/>
  <c r="D42" i="11"/>
  <c r="I42" i="11"/>
  <c r="L41" i="12"/>
  <c r="K41" i="8"/>
  <c r="V41" i="8"/>
  <c r="D42" i="10"/>
  <c r="H42" i="10"/>
  <c r="K41" i="12"/>
  <c r="J58" i="11"/>
  <c r="L56" i="12"/>
  <c r="C11" i="13"/>
  <c r="D38" i="9"/>
  <c r="D32" i="11"/>
  <c r="I32" i="11"/>
  <c r="L31" i="12"/>
  <c r="M31" i="8"/>
  <c r="N31" i="8"/>
  <c r="D32" i="10"/>
  <c r="H32" i="10"/>
  <c r="K31" i="12"/>
  <c r="V31" i="8"/>
  <c r="W31" i="8"/>
  <c r="E31" i="12"/>
  <c r="M31" i="9"/>
  <c r="R31" i="9"/>
  <c r="E40" i="12"/>
  <c r="E14" i="12"/>
  <c r="X15" i="8"/>
  <c r="H6" i="12"/>
  <c r="AD32" i="9"/>
  <c r="J25" i="12"/>
  <c r="AB32" i="9"/>
  <c r="I25" i="12"/>
  <c r="Z32" i="9"/>
  <c r="H25" i="12"/>
  <c r="X32" i="9"/>
  <c r="G25" i="12"/>
  <c r="V32" i="9"/>
  <c r="J54" i="11"/>
  <c r="L52" i="12"/>
  <c r="M27" i="13"/>
  <c r="I6" i="12"/>
  <c r="K45" i="12"/>
  <c r="I46" i="10"/>
  <c r="AD60" i="9"/>
  <c r="J53" i="12"/>
  <c r="V60" i="9"/>
  <c r="X60" i="9"/>
  <c r="G53" i="12"/>
  <c r="Z60" i="9"/>
  <c r="H53" i="12"/>
  <c r="AB60" i="9"/>
  <c r="I53" i="12"/>
  <c r="AB37" i="9"/>
  <c r="X37" i="9"/>
  <c r="AD37" i="9"/>
  <c r="V37" i="9"/>
  <c r="Z37" i="9"/>
  <c r="Z29" i="9"/>
  <c r="AD29" i="9"/>
  <c r="AB29" i="9"/>
  <c r="V29" i="9"/>
  <c r="X29" i="9"/>
  <c r="AB19" i="9"/>
  <c r="Z19" i="9"/>
  <c r="V19" i="9"/>
  <c r="AD19" i="9"/>
  <c r="X19" i="9"/>
  <c r="L16" i="12"/>
  <c r="J18" i="11"/>
  <c r="L52" i="14"/>
  <c r="L51" i="14"/>
  <c r="K24" i="12"/>
  <c r="I26" i="10"/>
  <c r="AC66" i="9"/>
  <c r="I58" i="12"/>
  <c r="L22" i="12"/>
  <c r="J24" i="11"/>
  <c r="E12" i="12"/>
  <c r="E7" i="13"/>
  <c r="X13" i="8"/>
  <c r="W25" i="8"/>
  <c r="E25" i="12"/>
  <c r="Z21" i="9"/>
  <c r="AB21" i="9"/>
  <c r="V21" i="9"/>
  <c r="AD21" i="9"/>
  <c r="X21" i="9"/>
  <c r="AE66" i="9"/>
  <c r="J58" i="12"/>
  <c r="J42" i="12"/>
  <c r="AE50" i="9"/>
  <c r="L34" i="14"/>
  <c r="L33" i="14"/>
  <c r="M17" i="13"/>
  <c r="AD68" i="9"/>
  <c r="J61" i="12"/>
  <c r="V68" i="9"/>
  <c r="AB68" i="9"/>
  <c r="I61" i="12"/>
  <c r="Z68" i="9"/>
  <c r="H61" i="12"/>
  <c r="X68" i="9"/>
  <c r="G61" i="12"/>
  <c r="L24" i="12"/>
  <c r="J26" i="11"/>
  <c r="AB23" i="9"/>
  <c r="X23" i="9"/>
  <c r="Z23" i="9"/>
  <c r="V23" i="9"/>
  <c r="AD23" i="9"/>
  <c r="K14" i="12"/>
  <c r="I16" i="10"/>
  <c r="K26" i="12"/>
  <c r="I28" i="10"/>
  <c r="H51" i="14"/>
  <c r="H52" i="14"/>
  <c r="L60" i="14"/>
  <c r="L59" i="14"/>
  <c r="J16" i="11"/>
  <c r="L14" i="12"/>
  <c r="J46" i="11"/>
  <c r="C61" i="14"/>
  <c r="C62" i="14"/>
  <c r="C31" i="13"/>
  <c r="J56" i="11"/>
  <c r="C27" i="14"/>
  <c r="C28" i="14"/>
  <c r="L58" i="14"/>
  <c r="L57" i="14"/>
  <c r="E50" i="14"/>
  <c r="E49" i="14"/>
  <c r="M9" i="13"/>
  <c r="C45" i="14"/>
  <c r="C46" i="14"/>
  <c r="Y16" i="9"/>
  <c r="G8" i="12"/>
  <c r="H48" i="12"/>
  <c r="I25" i="13"/>
  <c r="AA56" i="9"/>
  <c r="I26" i="13"/>
  <c r="K33" i="14"/>
  <c r="K34" i="14"/>
  <c r="L17" i="13"/>
  <c r="G51" i="14"/>
  <c r="G52" i="14"/>
  <c r="F44" i="12"/>
  <c r="AF51" i="9"/>
  <c r="C54" i="14"/>
  <c r="C53" i="14"/>
  <c r="C27" i="13"/>
  <c r="Y54" i="9"/>
  <c r="G46" i="12"/>
  <c r="I8" i="12"/>
  <c r="AC16" i="9"/>
  <c r="Z47" i="9"/>
  <c r="V47" i="9"/>
  <c r="AD47" i="9"/>
  <c r="AB47" i="9"/>
  <c r="X47" i="9"/>
  <c r="AE40" i="9"/>
  <c r="J32" i="12"/>
  <c r="V10" i="9"/>
  <c r="AD10" i="9"/>
  <c r="J3" i="12"/>
  <c r="Z10" i="9"/>
  <c r="H3" i="12"/>
  <c r="X10" i="9"/>
  <c r="G3" i="12"/>
  <c r="AB10" i="9"/>
  <c r="I3" i="12"/>
  <c r="X14" i="9"/>
  <c r="G7" i="12"/>
  <c r="V14" i="9"/>
  <c r="Z14" i="9"/>
  <c r="AA14" i="9" s="1"/>
  <c r="H7" i="12"/>
  <c r="AB14" i="9"/>
  <c r="I7" i="12"/>
  <c r="AD14" i="9"/>
  <c r="J7" i="12"/>
  <c r="G48" i="12"/>
  <c r="Y56" i="9"/>
  <c r="L8" i="14"/>
  <c r="L7" i="14"/>
  <c r="Z43" i="9"/>
  <c r="V43" i="9"/>
  <c r="AB43" i="9"/>
  <c r="X43" i="9"/>
  <c r="AD43" i="9"/>
  <c r="E25" i="13"/>
  <c r="C37" i="14"/>
  <c r="C38" i="14"/>
  <c r="H56" i="12"/>
  <c r="AA64" i="9"/>
  <c r="J6" i="12"/>
  <c r="K4" i="13" s="1"/>
  <c r="C24" i="14"/>
  <c r="C23" i="14"/>
  <c r="D5" i="10"/>
  <c r="H5" i="10"/>
  <c r="D5" i="11"/>
  <c r="I5" i="11"/>
  <c r="V4" i="8"/>
  <c r="D11" i="9"/>
  <c r="M4" i="8"/>
  <c r="N4" i="8"/>
  <c r="K4" i="8"/>
  <c r="AA50" i="9"/>
  <c r="H42" i="12"/>
  <c r="V34" i="9"/>
  <c r="Z34" i="9"/>
  <c r="H27" i="12"/>
  <c r="X34" i="9"/>
  <c r="G27" i="12"/>
  <c r="AB34" i="9"/>
  <c r="I27" i="12"/>
  <c r="AD34" i="9"/>
  <c r="J27" i="12"/>
  <c r="C8" i="14"/>
  <c r="C7" i="14"/>
  <c r="W27" i="8"/>
  <c r="E27" i="12"/>
  <c r="AF16" i="9"/>
  <c r="F9" i="12"/>
  <c r="K40" i="12"/>
  <c r="I42" i="10"/>
  <c r="C17" i="14"/>
  <c r="C18" i="14"/>
  <c r="D40" i="10"/>
  <c r="H40" i="10"/>
  <c r="K39" i="12"/>
  <c r="M39" i="8"/>
  <c r="N39" i="8"/>
  <c r="V39" i="8"/>
  <c r="W39" i="8"/>
  <c r="E39" i="12"/>
  <c r="D40" i="11"/>
  <c r="I40" i="11"/>
  <c r="L39" i="12"/>
  <c r="D46" i="9"/>
  <c r="K39" i="8"/>
  <c r="Z24" i="9"/>
  <c r="H17" i="12"/>
  <c r="X24" i="9"/>
  <c r="G17" i="12"/>
  <c r="V24" i="9"/>
  <c r="AB24" i="9"/>
  <c r="I17" i="12"/>
  <c r="AD24" i="9"/>
  <c r="J17" i="12"/>
  <c r="L2" i="12"/>
  <c r="J4" i="11"/>
  <c r="H8" i="12"/>
  <c r="AA16" i="9"/>
  <c r="AD9" i="9"/>
  <c r="V9" i="9"/>
  <c r="AB9" i="9"/>
  <c r="Z9" i="9"/>
  <c r="X9" i="9"/>
  <c r="E29" i="14"/>
  <c r="E30" i="14"/>
  <c r="W41" i="8"/>
  <c r="E41" i="12"/>
  <c r="E21" i="13"/>
  <c r="Y58" i="9"/>
  <c r="H44" i="12"/>
  <c r="W54" i="9"/>
  <c r="F46" i="12"/>
  <c r="AF53" i="9"/>
  <c r="AG54" i="9"/>
  <c r="C26" i="14"/>
  <c r="C25" i="14"/>
  <c r="J8" i="12"/>
  <c r="AE16" i="9"/>
  <c r="G32" i="12"/>
  <c r="Y40" i="9"/>
  <c r="AD67" i="9"/>
  <c r="AB67" i="9"/>
  <c r="X67" i="9"/>
  <c r="V67" i="9"/>
  <c r="Z67" i="9"/>
  <c r="C9" i="13"/>
  <c r="M4" i="13"/>
  <c r="J48" i="12"/>
  <c r="AE56" i="9"/>
  <c r="J8" i="11"/>
  <c r="E34" i="14"/>
  <c r="E33" i="14"/>
  <c r="E17" i="13"/>
  <c r="J38" i="11"/>
  <c r="L36" i="12"/>
  <c r="M19" i="13"/>
  <c r="E60" i="14"/>
  <c r="E59" i="14"/>
  <c r="L8" i="13"/>
  <c r="I56" i="12"/>
  <c r="AC64" i="9"/>
  <c r="L44" i="14"/>
  <c r="L43" i="14"/>
  <c r="M22" i="13"/>
  <c r="K5" i="8"/>
  <c r="M5" i="8"/>
  <c r="N5" i="8"/>
  <c r="D12" i="9"/>
  <c r="D6" i="11"/>
  <c r="I6" i="11"/>
  <c r="L5" i="12"/>
  <c r="V5" i="8"/>
  <c r="W5" i="8"/>
  <c r="E5" i="12"/>
  <c r="D6" i="10"/>
  <c r="H6" i="10"/>
  <c r="K5" i="12"/>
  <c r="X22" i="9"/>
  <c r="G15" i="12"/>
  <c r="AD22" i="9"/>
  <c r="J15" i="12"/>
  <c r="V22" i="9"/>
  <c r="Z22" i="9"/>
  <c r="H15" i="12"/>
  <c r="AB22" i="9"/>
  <c r="I15" i="12"/>
  <c r="J56" i="12"/>
  <c r="AE64" i="9"/>
  <c r="V30" i="9"/>
  <c r="X30" i="9"/>
  <c r="G23" i="12"/>
  <c r="AD30" i="9"/>
  <c r="J23" i="12"/>
  <c r="AB30" i="9"/>
  <c r="I23" i="12"/>
  <c r="Z30" i="9"/>
  <c r="H23" i="12"/>
  <c r="G42" i="12"/>
  <c r="Y50" i="9"/>
  <c r="C33" i="14"/>
  <c r="C34" i="14"/>
  <c r="C17" i="13"/>
  <c r="I32" i="10"/>
  <c r="K30" i="12"/>
  <c r="F42" i="12"/>
  <c r="G22" i="13"/>
  <c r="W50" i="9"/>
  <c r="AF49" i="9"/>
  <c r="AG50" i="9"/>
  <c r="X62" i="9"/>
  <c r="G55" i="12"/>
  <c r="Z62" i="9"/>
  <c r="H55" i="12"/>
  <c r="AD62" i="9"/>
  <c r="J55" i="12"/>
  <c r="V62" i="9"/>
  <c r="AB62" i="9"/>
  <c r="I55" i="12"/>
  <c r="AC50" i="9"/>
  <c r="I42" i="12"/>
  <c r="M26" i="13"/>
  <c r="I4" i="10"/>
  <c r="K2" i="12"/>
  <c r="H20" i="14"/>
  <c r="H19" i="14"/>
  <c r="I10" i="13"/>
  <c r="I48" i="12"/>
  <c r="AC56" i="9"/>
  <c r="I56" i="10"/>
  <c r="L4" i="13"/>
  <c r="M29" i="13"/>
  <c r="W21" i="8"/>
  <c r="L21" i="13"/>
  <c r="F49" i="12"/>
  <c r="AF56" i="9"/>
  <c r="E15" i="13"/>
  <c r="G44" i="12"/>
  <c r="J46" i="12"/>
  <c r="AE54" i="9"/>
  <c r="C32" i="14"/>
  <c r="C31" i="14"/>
  <c r="W40" i="9"/>
  <c r="F32" i="12"/>
  <c r="AF39" i="9"/>
  <c r="AG40" i="9"/>
  <c r="C8" i="13"/>
  <c r="C16" i="14"/>
  <c r="C15" i="14"/>
  <c r="E60" i="12"/>
  <c r="M34" i="8"/>
  <c r="N34" i="8"/>
  <c r="V34" i="8"/>
  <c r="W34" i="8"/>
  <c r="D41" i="9"/>
  <c r="D35" i="11"/>
  <c r="I35" i="11"/>
  <c r="D35" i="10"/>
  <c r="H35" i="10"/>
  <c r="K34" i="8"/>
  <c r="G19" i="14"/>
  <c r="G20" i="14"/>
  <c r="H10" i="13"/>
  <c r="K36" i="12"/>
  <c r="L19" i="13" s="1"/>
  <c r="I38" i="10"/>
  <c r="X53" i="8"/>
  <c r="E52" i="12"/>
  <c r="H54" i="12"/>
  <c r="I28" i="13" s="1"/>
  <c r="M13" i="13"/>
  <c r="Z59" i="9"/>
  <c r="V59" i="9"/>
  <c r="AD59" i="9"/>
  <c r="X59" i="9"/>
  <c r="AB59" i="9"/>
  <c r="L60" i="12"/>
  <c r="M31" i="13" s="1"/>
  <c r="J62" i="11"/>
  <c r="K21" i="14"/>
  <c r="K22" i="14"/>
  <c r="F54" i="12"/>
  <c r="AF61" i="9"/>
  <c r="K5" i="6"/>
  <c r="C4" i="12"/>
  <c r="L13" i="13"/>
  <c r="J54" i="12"/>
  <c r="K28" i="13" s="1"/>
  <c r="Y66" i="9"/>
  <c r="G58" i="12"/>
  <c r="L30" i="12"/>
  <c r="J32" i="11"/>
  <c r="K10" i="14"/>
  <c r="K9" i="14"/>
  <c r="AD31" i="9"/>
  <c r="AB31" i="9"/>
  <c r="X31" i="9"/>
  <c r="Z31" i="9"/>
  <c r="V31" i="9"/>
  <c r="E24" i="12"/>
  <c r="E13" i="13" s="1"/>
  <c r="W30" i="8"/>
  <c r="H58" i="12"/>
  <c r="AA66" i="9"/>
  <c r="L14" i="13"/>
  <c r="L16" i="13"/>
  <c r="G17" i="13"/>
  <c r="C4" i="14"/>
  <c r="C3" i="14"/>
  <c r="L49" i="14"/>
  <c r="L50" i="14"/>
  <c r="M25" i="13"/>
  <c r="K8" i="14"/>
  <c r="K7" i="14"/>
  <c r="K49" i="14"/>
  <c r="K50" i="14"/>
  <c r="V44" i="9"/>
  <c r="AB44" i="9"/>
  <c r="I37" i="12"/>
  <c r="AD44" i="9"/>
  <c r="J37" i="12"/>
  <c r="X44" i="9"/>
  <c r="G37" i="12"/>
  <c r="Z44" i="9"/>
  <c r="H37" i="12"/>
  <c r="I5" i="13"/>
  <c r="J51" i="14"/>
  <c r="J52" i="14"/>
  <c r="K52" i="14"/>
  <c r="K51" i="14"/>
  <c r="L26" i="13"/>
  <c r="X3" i="8"/>
  <c r="E2" i="12"/>
  <c r="Z33" i="9"/>
  <c r="X33" i="9"/>
  <c r="V33" i="9"/>
  <c r="AD33" i="9"/>
  <c r="AB33" i="9"/>
  <c r="D39" i="11"/>
  <c r="I39" i="11"/>
  <c r="M38" i="8"/>
  <c r="N38" i="8"/>
  <c r="D39" i="10"/>
  <c r="H39" i="10"/>
  <c r="D45" i="9"/>
  <c r="K38" i="8"/>
  <c r="V38" i="8"/>
  <c r="W38" i="8"/>
  <c r="W16" i="9"/>
  <c r="F8" i="12"/>
  <c r="AF15" i="9"/>
  <c r="AG16" i="9"/>
  <c r="W55" i="8"/>
  <c r="K43" i="14"/>
  <c r="K44" i="14"/>
  <c r="L22" i="13"/>
  <c r="W56" i="9"/>
  <c r="F48" i="12"/>
  <c r="G25" i="13" s="1"/>
  <c r="AF55" i="9"/>
  <c r="AG56" i="9"/>
  <c r="K55" i="14"/>
  <c r="K56" i="14"/>
  <c r="J44" i="12"/>
  <c r="AC54" i="9"/>
  <c r="I46" i="12"/>
  <c r="V11" i="8"/>
  <c r="D18" i="9"/>
  <c r="D12" i="10"/>
  <c r="H12" i="10"/>
  <c r="K11" i="12"/>
  <c r="M11" i="8"/>
  <c r="N11" i="8"/>
  <c r="D12" i="11"/>
  <c r="I12" i="11"/>
  <c r="L11" i="12"/>
  <c r="K11" i="8"/>
  <c r="W64" i="9"/>
  <c r="F56" i="12"/>
  <c r="AF63" i="9"/>
  <c r="AG64" i="9"/>
  <c r="AC40" i="9"/>
  <c r="I32" i="12"/>
  <c r="I19" i="14"/>
  <c r="I20" i="14"/>
  <c r="L11" i="13"/>
  <c r="D42" i="9"/>
  <c r="V35" i="8"/>
  <c r="D36" i="11"/>
  <c r="I36" i="11"/>
  <c r="L35" i="12"/>
  <c r="D36" i="10"/>
  <c r="H36" i="10"/>
  <c r="K35" i="12"/>
  <c r="M35" i="8"/>
  <c r="N35" i="8"/>
  <c r="K35" i="8"/>
  <c r="W36" i="8"/>
  <c r="X7" i="8"/>
  <c r="Y14" i="9"/>
  <c r="G6" i="12"/>
  <c r="C10" i="12"/>
  <c r="K11" i="6"/>
  <c r="C13" i="14"/>
  <c r="C14" i="14"/>
  <c r="G54" i="12"/>
  <c r="H28" i="13" s="1"/>
  <c r="E45" i="14"/>
  <c r="E46" i="14"/>
  <c r="D17" i="9"/>
  <c r="M10" i="8"/>
  <c r="N10" i="8"/>
  <c r="V10" i="8"/>
  <c r="W10" i="8"/>
  <c r="D11" i="10"/>
  <c r="H11" i="10"/>
  <c r="K10" i="8"/>
  <c r="D11" i="11"/>
  <c r="I11" i="11"/>
  <c r="L21" i="12"/>
  <c r="J22" i="11"/>
  <c r="E26" i="12"/>
  <c r="E14" i="13" s="1"/>
  <c r="I54" i="12"/>
  <c r="AC62" i="9"/>
  <c r="E8" i="13"/>
  <c r="E22" i="12"/>
  <c r="W61" i="8"/>
  <c r="X61" i="8" s="1"/>
  <c r="E61" i="12"/>
  <c r="W66" i="9"/>
  <c r="AF65" i="9"/>
  <c r="AG66" i="9"/>
  <c r="F58" i="12"/>
  <c r="C56" i="14"/>
  <c r="C55" i="14"/>
  <c r="AF13" i="9"/>
  <c r="F6" i="12"/>
  <c r="W14" i="9"/>
  <c r="E23" i="13"/>
  <c r="L12" i="12"/>
  <c r="J14" i="11"/>
  <c r="K16" i="12"/>
  <c r="L9" i="13"/>
  <c r="I18" i="10"/>
  <c r="X43" i="8"/>
  <c r="E42" i="12"/>
  <c r="E16" i="12"/>
  <c r="E9" i="13" s="1"/>
  <c r="X17" i="8"/>
  <c r="I24" i="10"/>
  <c r="K22" i="12"/>
  <c r="L12" i="13"/>
  <c r="K12" i="12"/>
  <c r="I14" i="10"/>
  <c r="X52" i="9"/>
  <c r="G45" i="12"/>
  <c r="H23" i="13"/>
  <c r="AB52" i="9"/>
  <c r="I45" i="12"/>
  <c r="V52" i="9"/>
  <c r="AD52" i="9"/>
  <c r="J45" i="12"/>
  <c r="K23" i="13"/>
  <c r="Z52" i="9"/>
  <c r="H45" i="12"/>
  <c r="I23" i="13"/>
  <c r="L56" i="14"/>
  <c r="L55" i="14"/>
  <c r="M28" i="13"/>
  <c r="L10" i="14"/>
  <c r="L9" i="14"/>
  <c r="L26" i="12"/>
  <c r="J28" i="11"/>
  <c r="C42" i="14"/>
  <c r="C41" i="14"/>
  <c r="L46" i="14"/>
  <c r="L45" i="14"/>
  <c r="C38" i="12"/>
  <c r="C20" i="13"/>
  <c r="K39" i="6"/>
  <c r="Z38" i="9"/>
  <c r="H31" i="12"/>
  <c r="V38" i="9"/>
  <c r="AB38" i="9"/>
  <c r="I31" i="12"/>
  <c r="AD38" i="9"/>
  <c r="J31" i="12"/>
  <c r="X38" i="9"/>
  <c r="G31" i="12"/>
  <c r="J42" i="11"/>
  <c r="L40" i="12"/>
  <c r="J20" i="14"/>
  <c r="J19" i="14"/>
  <c r="K10" i="13"/>
  <c r="C28" i="13"/>
  <c r="E56" i="12"/>
  <c r="X57" i="8"/>
  <c r="C12" i="13"/>
  <c r="E2" i="13"/>
  <c r="K25" i="13"/>
  <c r="K26" i="13"/>
  <c r="M21" i="13"/>
  <c r="J25" i="13"/>
  <c r="F51" i="12"/>
  <c r="G26" i="13"/>
  <c r="AF58" i="9"/>
  <c r="AG58" i="9"/>
  <c r="AC58" i="9"/>
  <c r="X48" i="9"/>
  <c r="G41" i="12"/>
  <c r="V48" i="9"/>
  <c r="Z48" i="9"/>
  <c r="H41" i="12"/>
  <c r="AD48" i="9"/>
  <c r="J41" i="12"/>
  <c r="AB48" i="9"/>
  <c r="I41" i="12"/>
  <c r="K52" i="12"/>
  <c r="L27" i="13" s="1"/>
  <c r="I54" i="10"/>
  <c r="I51" i="14"/>
  <c r="I52" i="14"/>
  <c r="I44" i="12"/>
  <c r="J23" i="13" s="1"/>
  <c r="AA54" i="9"/>
  <c r="H46" i="12"/>
  <c r="C6" i="13"/>
  <c r="F15" i="13"/>
  <c r="N15" i="13"/>
  <c r="Y64" i="9"/>
  <c r="G56" i="12"/>
  <c r="H32" i="12"/>
  <c r="AA40" i="9"/>
  <c r="I62" i="10"/>
  <c r="K60" i="12"/>
  <c r="L31" i="13" s="1"/>
  <c r="Z28" i="9"/>
  <c r="X28" i="9"/>
  <c r="AD28" i="9"/>
  <c r="AB28" i="9"/>
  <c r="V28" i="9"/>
  <c r="K58" i="14"/>
  <c r="K57" i="14"/>
  <c r="C34" i="12"/>
  <c r="K35" i="6"/>
  <c r="W23" i="8"/>
  <c r="E23" i="12"/>
  <c r="E12" i="13"/>
  <c r="E8" i="14"/>
  <c r="E7" i="14"/>
  <c r="G8" i="14"/>
  <c r="G7" i="14"/>
  <c r="H14" i="12"/>
  <c r="AA22" i="9"/>
  <c r="F52" i="12"/>
  <c r="AF59" i="9"/>
  <c r="W60" i="9"/>
  <c r="G36" i="12"/>
  <c r="Y44" i="9"/>
  <c r="Y30" i="9"/>
  <c r="G22" i="12"/>
  <c r="AF9" i="9"/>
  <c r="W10" i="9"/>
  <c r="F2" i="12"/>
  <c r="K41" i="14"/>
  <c r="K42" i="14"/>
  <c r="X11" i="9"/>
  <c r="AD11" i="9"/>
  <c r="V11" i="9"/>
  <c r="Z11" i="9"/>
  <c r="AB11" i="9"/>
  <c r="AC44" i="9"/>
  <c r="I36" i="12"/>
  <c r="W30" i="9"/>
  <c r="F22" i="12"/>
  <c r="AF29" i="9"/>
  <c r="F31" i="12"/>
  <c r="AF38" i="9"/>
  <c r="X37" i="8"/>
  <c r="E36" i="12"/>
  <c r="J10" i="14"/>
  <c r="J9" i="14"/>
  <c r="H36" i="12"/>
  <c r="I19" i="13" s="1"/>
  <c r="AA44" i="9"/>
  <c r="AD45" i="9"/>
  <c r="V45" i="9"/>
  <c r="Z45" i="9"/>
  <c r="AB45" i="9"/>
  <c r="X45" i="9"/>
  <c r="AE62" i="9"/>
  <c r="F51" i="14"/>
  <c r="L24" i="14"/>
  <c r="L23" i="14"/>
  <c r="C6" i="14"/>
  <c r="C5" i="14"/>
  <c r="L4" i="14"/>
  <c r="L3" i="14"/>
  <c r="I9" i="14"/>
  <c r="I10" i="14"/>
  <c r="AF37" i="9"/>
  <c r="AG38" i="9"/>
  <c r="W38" i="9"/>
  <c r="F30" i="12"/>
  <c r="G16" i="13" s="1"/>
  <c r="L38" i="12"/>
  <c r="J40" i="11"/>
  <c r="K32" i="14"/>
  <c r="K31" i="14"/>
  <c r="G48" i="14"/>
  <c r="G47" i="14"/>
  <c r="H24" i="13"/>
  <c r="AE34" i="9"/>
  <c r="J26" i="12"/>
  <c r="H7" i="14"/>
  <c r="H8" i="14"/>
  <c r="J7" i="14"/>
  <c r="J8" i="14"/>
  <c r="K3" i="14"/>
  <c r="K4" i="14"/>
  <c r="H4" i="13"/>
  <c r="J44" i="14"/>
  <c r="J43" i="14"/>
  <c r="K22" i="13"/>
  <c r="E44" i="14"/>
  <c r="E43" i="14"/>
  <c r="E22" i="13"/>
  <c r="AA68" i="9"/>
  <c r="H60" i="12"/>
  <c r="I24" i="12"/>
  <c r="AC32" i="9"/>
  <c r="Y52" i="9"/>
  <c r="K5" i="13"/>
  <c r="G43" i="14"/>
  <c r="G44" i="14"/>
  <c r="H22" i="13"/>
  <c r="W68" i="9"/>
  <c r="F60" i="12"/>
  <c r="AF67" i="9"/>
  <c r="H57" i="14"/>
  <c r="H58" i="14"/>
  <c r="I29" i="13"/>
  <c r="K15" i="14"/>
  <c r="K16" i="14"/>
  <c r="AE60" i="9"/>
  <c r="J52" i="12"/>
  <c r="F55" i="12"/>
  <c r="G28" i="13"/>
  <c r="AF62" i="9"/>
  <c r="AG62" i="9"/>
  <c r="AE44" i="9"/>
  <c r="J36" i="12"/>
  <c r="I12" i="12"/>
  <c r="AC20" i="9"/>
  <c r="F10" i="14"/>
  <c r="F9" i="14"/>
  <c r="L31" i="14"/>
  <c r="L32" i="14"/>
  <c r="AA60" i="9"/>
  <c r="H52" i="12"/>
  <c r="AD18" i="9"/>
  <c r="J11" i="12"/>
  <c r="V18" i="9"/>
  <c r="X18" i="9"/>
  <c r="G11" i="12"/>
  <c r="AB18" i="9"/>
  <c r="I11" i="12"/>
  <c r="Z18" i="9"/>
  <c r="H11" i="12"/>
  <c r="L25" i="14"/>
  <c r="L26" i="14"/>
  <c r="W11" i="8"/>
  <c r="E11" i="12"/>
  <c r="J55" i="14"/>
  <c r="J56" i="14"/>
  <c r="E62" i="14"/>
  <c r="E61" i="14"/>
  <c r="E13" i="14"/>
  <c r="E14" i="14"/>
  <c r="H60" i="14"/>
  <c r="I30" i="13"/>
  <c r="H59" i="14"/>
  <c r="H10" i="14"/>
  <c r="H9" i="14"/>
  <c r="H40" i="12"/>
  <c r="AA48" i="9"/>
  <c r="H22" i="12"/>
  <c r="I12" i="13"/>
  <c r="AA30" i="9"/>
  <c r="C40" i="14"/>
  <c r="C39" i="14"/>
  <c r="I40" i="10"/>
  <c r="K38" i="12"/>
  <c r="L20" i="13"/>
  <c r="AE52" i="9"/>
  <c r="I49" i="14"/>
  <c r="I50" i="14"/>
  <c r="F48" i="14"/>
  <c r="F47" i="14"/>
  <c r="AC52" i="9"/>
  <c r="E53" i="14"/>
  <c r="E54" i="14"/>
  <c r="J5" i="13"/>
  <c r="J49" i="14"/>
  <c r="J50" i="14"/>
  <c r="X23" i="8"/>
  <c r="H24" i="12"/>
  <c r="I13" i="13" s="1"/>
  <c r="AA32" i="9"/>
  <c r="K53" i="14"/>
  <c r="K54" i="14"/>
  <c r="V46" i="9"/>
  <c r="X46" i="9"/>
  <c r="G39" i="12"/>
  <c r="AD46" i="9"/>
  <c r="J39" i="12"/>
  <c r="AB46" i="9"/>
  <c r="I39" i="12"/>
  <c r="Z46" i="9"/>
  <c r="H39" i="12"/>
  <c r="J59" i="14"/>
  <c r="J60" i="14"/>
  <c r="K30" i="13"/>
  <c r="J21" i="12"/>
  <c r="AE28" i="9"/>
  <c r="G45" i="14"/>
  <c r="G46" i="14"/>
  <c r="G60" i="12"/>
  <c r="Y68" i="9"/>
  <c r="J16" i="12"/>
  <c r="AE24" i="9"/>
  <c r="G14" i="12"/>
  <c r="H8" i="13"/>
  <c r="Y22" i="9"/>
  <c r="G12" i="12"/>
  <c r="Y20" i="9"/>
  <c r="C3" i="13"/>
  <c r="E15" i="14"/>
  <c r="E16" i="14"/>
  <c r="Z41" i="9"/>
  <c r="AB41" i="9"/>
  <c r="V41" i="9"/>
  <c r="AD41" i="9"/>
  <c r="X41" i="9"/>
  <c r="H33" i="14"/>
  <c r="H34" i="14"/>
  <c r="I17" i="13"/>
  <c r="G40" i="12"/>
  <c r="Y48" i="9"/>
  <c r="L54" i="14"/>
  <c r="L53" i="14"/>
  <c r="E21" i="12"/>
  <c r="X21" i="8"/>
  <c r="H19" i="13"/>
  <c r="AE10" i="9"/>
  <c r="J2" i="12"/>
  <c r="I22" i="12"/>
  <c r="J12" i="13"/>
  <c r="AC30" i="9"/>
  <c r="H31" i="13"/>
  <c r="I47" i="14"/>
  <c r="I48" i="14"/>
  <c r="J24" i="13"/>
  <c r="F15" i="12"/>
  <c r="AF22" i="9"/>
  <c r="Z17" i="9"/>
  <c r="AB17" i="9"/>
  <c r="AD17" i="9"/>
  <c r="V17" i="9"/>
  <c r="X17" i="9"/>
  <c r="X31" i="8"/>
  <c r="E30" i="12"/>
  <c r="H30" i="12"/>
  <c r="I16" i="13" s="1"/>
  <c r="AA38" i="9"/>
  <c r="AF68" i="9"/>
  <c r="AG68" i="9" s="1"/>
  <c r="F61" i="12"/>
  <c r="AE38" i="9"/>
  <c r="J30" i="12"/>
  <c r="K14" i="14"/>
  <c r="K13" i="14"/>
  <c r="L7" i="13"/>
  <c r="E25" i="14"/>
  <c r="E26" i="14"/>
  <c r="G24" i="13"/>
  <c r="L28" i="14"/>
  <c r="L27" i="14"/>
  <c r="K28" i="14"/>
  <c r="K27" i="14"/>
  <c r="G24" i="12"/>
  <c r="Y32" i="9"/>
  <c r="J47" i="14"/>
  <c r="J48" i="14"/>
  <c r="K24" i="13"/>
  <c r="K18" i="14"/>
  <c r="K17" i="14"/>
  <c r="I44" i="14"/>
  <c r="I43" i="14"/>
  <c r="J22" i="13"/>
  <c r="AC68" i="9"/>
  <c r="I60" i="12"/>
  <c r="J31" i="13" s="1"/>
  <c r="AF34" i="9"/>
  <c r="F27" i="12"/>
  <c r="AF23" i="9"/>
  <c r="W24" i="9"/>
  <c r="F16" i="12"/>
  <c r="AE22" i="9"/>
  <c r="J14" i="12"/>
  <c r="AE20" i="9"/>
  <c r="J12" i="12"/>
  <c r="M11" i="13"/>
  <c r="L22" i="14"/>
  <c r="L21" i="14"/>
  <c r="I58" i="14"/>
  <c r="I57" i="14"/>
  <c r="J29" i="13"/>
  <c r="AA10" i="9"/>
  <c r="H2" i="12"/>
  <c r="I2" i="13" s="1"/>
  <c r="I7" i="14"/>
  <c r="I8" i="14"/>
  <c r="J12" i="11"/>
  <c r="L10" i="12"/>
  <c r="M6" i="13"/>
  <c r="E34" i="12"/>
  <c r="I2" i="12"/>
  <c r="J2" i="13"/>
  <c r="AC10" i="9"/>
  <c r="G60" i="14"/>
  <c r="G59" i="14"/>
  <c r="H30" i="13"/>
  <c r="I40" i="12"/>
  <c r="AC48" i="9"/>
  <c r="I12" i="10"/>
  <c r="K10" i="12"/>
  <c r="L6" i="13"/>
  <c r="L38" i="14"/>
  <c r="L37" i="14"/>
  <c r="M16" i="13"/>
  <c r="K4" i="12"/>
  <c r="I6" i="10"/>
  <c r="I31" i="13"/>
  <c r="F60" i="14"/>
  <c r="F59" i="14"/>
  <c r="G30" i="13"/>
  <c r="K8" i="13"/>
  <c r="L15" i="14"/>
  <c r="L16" i="14"/>
  <c r="J13" i="13"/>
  <c r="H47" i="14"/>
  <c r="H48" i="14"/>
  <c r="I24" i="13"/>
  <c r="F52" i="14"/>
  <c r="I59" i="14"/>
  <c r="I60" i="14"/>
  <c r="J30" i="13"/>
  <c r="W35" i="8"/>
  <c r="X35" i="8" s="1"/>
  <c r="E35" i="12"/>
  <c r="E18" i="13"/>
  <c r="E31" i="13"/>
  <c r="G56" i="14"/>
  <c r="G55" i="14"/>
  <c r="I26" i="12"/>
  <c r="AC34" i="9"/>
  <c r="W62" i="9"/>
  <c r="H55" i="14"/>
  <c r="H56" i="14"/>
  <c r="F34" i="14"/>
  <c r="F33" i="14"/>
  <c r="C36" i="14"/>
  <c r="C35" i="14"/>
  <c r="K23" i="14"/>
  <c r="K24" i="14"/>
  <c r="AA52" i="9"/>
  <c r="J4" i="13"/>
  <c r="I30" i="12"/>
  <c r="J16" i="13" s="1"/>
  <c r="AC38" i="9"/>
  <c r="F26" i="12"/>
  <c r="AF33" i="9"/>
  <c r="AG34" i="9"/>
  <c r="W34" i="9"/>
  <c r="F55" i="14"/>
  <c r="F56" i="14"/>
  <c r="H45" i="14"/>
  <c r="H46" i="14"/>
  <c r="Y34" i="9"/>
  <c r="G26" i="12"/>
  <c r="AF31" i="9"/>
  <c r="F24" i="12"/>
  <c r="W32" i="9"/>
  <c r="AB12" i="9"/>
  <c r="I5" i="12"/>
  <c r="AD12" i="9"/>
  <c r="J5" i="12"/>
  <c r="Z12" i="9"/>
  <c r="H5" i="12"/>
  <c r="V12" i="9"/>
  <c r="X12" i="9"/>
  <c r="G5" i="12"/>
  <c r="F7" i="12"/>
  <c r="G4" i="13"/>
  <c r="AF14" i="9"/>
  <c r="AG14" i="9" s="1"/>
  <c r="C18" i="13"/>
  <c r="AF28" i="9"/>
  <c r="F21" i="12"/>
  <c r="W28" i="9"/>
  <c r="E18" i="14"/>
  <c r="E17" i="14"/>
  <c r="F50" i="14"/>
  <c r="F49" i="14"/>
  <c r="K38" i="14"/>
  <c r="K37" i="14"/>
  <c r="I21" i="12"/>
  <c r="AC28" i="9"/>
  <c r="C12" i="14"/>
  <c r="C11" i="14"/>
  <c r="E3" i="14"/>
  <c r="E4" i="14"/>
  <c r="AF60" i="9"/>
  <c r="F53" i="12"/>
  <c r="G27" i="13"/>
  <c r="M14" i="13"/>
  <c r="F58" i="14"/>
  <c r="F57" i="14"/>
  <c r="G29" i="13"/>
  <c r="L62" i="14"/>
  <c r="L61" i="14"/>
  <c r="K61" i="14"/>
  <c r="K62" i="14"/>
  <c r="L42" i="14"/>
  <c r="L41" i="14"/>
  <c r="J60" i="12"/>
  <c r="K31" i="13" s="1"/>
  <c r="AE68" i="9"/>
  <c r="H43" i="14"/>
  <c r="H44" i="14"/>
  <c r="I22" i="13"/>
  <c r="E27" i="13"/>
  <c r="F3" i="12"/>
  <c r="AF10" i="9"/>
  <c r="AG10" i="9" s="1"/>
  <c r="H16" i="12"/>
  <c r="AA24" i="9"/>
  <c r="W22" i="9"/>
  <c r="F14" i="12"/>
  <c r="AF21" i="9"/>
  <c r="F12" i="12"/>
  <c r="W20" i="9"/>
  <c r="AF19" i="9"/>
  <c r="AG20" i="9"/>
  <c r="L23" i="13"/>
  <c r="K46" i="14"/>
  <c r="K45" i="14"/>
  <c r="X41" i="8"/>
  <c r="H21" i="13"/>
  <c r="AF30" i="9"/>
  <c r="AG30" i="9" s="1"/>
  <c r="F23" i="12"/>
  <c r="G12" i="13"/>
  <c r="G34" i="14"/>
  <c r="G33" i="14"/>
  <c r="H17" i="13"/>
  <c r="I16" i="12"/>
  <c r="AC24" i="9"/>
  <c r="K16" i="13"/>
  <c r="G58" i="14"/>
  <c r="G57" i="14"/>
  <c r="H29" i="13"/>
  <c r="J58" i="14"/>
  <c r="J57" i="14"/>
  <c r="K29" i="13"/>
  <c r="E38" i="12"/>
  <c r="E20" i="13" s="1"/>
  <c r="X39" i="8"/>
  <c r="W4" i="8"/>
  <c r="W44" i="9"/>
  <c r="F36" i="12"/>
  <c r="AF43" i="9"/>
  <c r="J40" i="12"/>
  <c r="K21" i="13" s="1"/>
  <c r="AE48" i="9"/>
  <c r="H49" i="14"/>
  <c r="H50" i="14"/>
  <c r="F25" i="12"/>
  <c r="G13" i="13"/>
  <c r="AF32" i="9"/>
  <c r="E10" i="12"/>
  <c r="E6" i="13" s="1"/>
  <c r="G5" i="13"/>
  <c r="L4" i="12"/>
  <c r="M3" i="13" s="1"/>
  <c r="J6" i="11"/>
  <c r="AF47" i="9"/>
  <c r="F40" i="12"/>
  <c r="W48" i="9"/>
  <c r="G9" i="14"/>
  <c r="G10" i="14"/>
  <c r="AE30" i="9"/>
  <c r="J22" i="12"/>
  <c r="K12" i="13"/>
  <c r="AF52" i="9"/>
  <c r="AG52" i="9"/>
  <c r="F45" i="12"/>
  <c r="G23" i="13"/>
  <c r="N23" i="13"/>
  <c r="J19" i="13"/>
  <c r="F37" i="12"/>
  <c r="G19" i="13"/>
  <c r="AF44" i="9"/>
  <c r="F44" i="14"/>
  <c r="F43" i="14"/>
  <c r="J45" i="14"/>
  <c r="J46" i="14"/>
  <c r="X25" i="8"/>
  <c r="AA62" i="9"/>
  <c r="G50" i="14"/>
  <c r="G49" i="14"/>
  <c r="M8" i="13"/>
  <c r="I45" i="14"/>
  <c r="I46" i="14"/>
  <c r="AD42" i="9"/>
  <c r="J35" i="12"/>
  <c r="V42" i="9"/>
  <c r="AB42" i="9"/>
  <c r="I35" i="12"/>
  <c r="Z42" i="9"/>
  <c r="H35" i="12"/>
  <c r="X42" i="9"/>
  <c r="G35" i="12"/>
  <c r="L3" i="13"/>
  <c r="G30" i="12"/>
  <c r="H16" i="13"/>
  <c r="Y38" i="9"/>
  <c r="Y62" i="9"/>
  <c r="AF24" i="9"/>
  <c r="AG24" i="9" s="1"/>
  <c r="F17" i="12"/>
  <c r="K26" i="14"/>
  <c r="K25" i="14"/>
  <c r="I4" i="13"/>
  <c r="E58" i="14"/>
  <c r="E57" i="14"/>
  <c r="E29" i="13"/>
  <c r="AE14" i="9"/>
  <c r="M2" i="13"/>
  <c r="E24" i="14"/>
  <c r="E23" i="14"/>
  <c r="H26" i="12"/>
  <c r="AA34" i="9"/>
  <c r="M12" i="13"/>
  <c r="W52" i="9"/>
  <c r="I34" i="14"/>
  <c r="I33" i="14"/>
  <c r="J17" i="13"/>
  <c r="L18" i="14"/>
  <c r="L17" i="14"/>
  <c r="G21" i="12"/>
  <c r="Y28" i="9"/>
  <c r="I55" i="14"/>
  <c r="I56" i="14"/>
  <c r="J24" i="12"/>
  <c r="K13" i="13" s="1"/>
  <c r="AE32" i="9"/>
  <c r="H21" i="12"/>
  <c r="AA28" i="9"/>
  <c r="E28" i="14"/>
  <c r="E27" i="14"/>
  <c r="I21" i="13"/>
  <c r="X27" i="8"/>
  <c r="L2" i="13"/>
  <c r="I52" i="12"/>
  <c r="AC60" i="9"/>
  <c r="I36" i="10"/>
  <c r="K34" i="12"/>
  <c r="L18" i="13" s="1"/>
  <c r="H25" i="13"/>
  <c r="F41" i="12"/>
  <c r="AF48" i="9"/>
  <c r="AG48" i="9" s="1"/>
  <c r="H5" i="13"/>
  <c r="L14" i="14"/>
  <c r="L13" i="14"/>
  <c r="M7" i="13"/>
  <c r="E55" i="12"/>
  <c r="X55" i="8"/>
  <c r="G52" i="12"/>
  <c r="Y60" i="9"/>
  <c r="L34" i="12"/>
  <c r="M18" i="13" s="1"/>
  <c r="J36" i="11"/>
  <c r="J28" i="13"/>
  <c r="H12" i="13"/>
  <c r="Y10" i="9"/>
  <c r="G2" i="12"/>
  <c r="H2" i="13"/>
  <c r="J34" i="14"/>
  <c r="J33" i="14"/>
  <c r="K17" i="13"/>
  <c r="Y24" i="9"/>
  <c r="G16" i="12"/>
  <c r="H9" i="13" s="1"/>
  <c r="AC22" i="9"/>
  <c r="I14" i="12"/>
  <c r="J8" i="13" s="1"/>
  <c r="H12" i="12"/>
  <c r="AA20" i="9"/>
  <c r="AC14" i="9"/>
  <c r="E42" i="14"/>
  <c r="E41" i="14"/>
  <c r="F4" i="14"/>
  <c r="F3" i="14"/>
  <c r="I28" i="14"/>
  <c r="I27" i="14"/>
  <c r="H18" i="14"/>
  <c r="H17" i="14"/>
  <c r="J38" i="14"/>
  <c r="J37" i="14"/>
  <c r="F17" i="14"/>
  <c r="F18" i="14"/>
  <c r="I11" i="13"/>
  <c r="H22" i="14"/>
  <c r="H21" i="14"/>
  <c r="E35" i="14"/>
  <c r="E36" i="14"/>
  <c r="J18" i="14"/>
  <c r="J17" i="14"/>
  <c r="K6" i="14"/>
  <c r="K5" i="14"/>
  <c r="AG60" i="9"/>
  <c r="J25" i="14"/>
  <c r="J26" i="14"/>
  <c r="H61" i="14"/>
  <c r="H62" i="14"/>
  <c r="F53" i="14"/>
  <c r="F54" i="14"/>
  <c r="H14" i="14"/>
  <c r="H13" i="14"/>
  <c r="I7" i="13"/>
  <c r="F41" i="14"/>
  <c r="F42" i="14"/>
  <c r="AC18" i="9"/>
  <c r="I10" i="12"/>
  <c r="J6" i="13"/>
  <c r="F46" i="14"/>
  <c r="H16" i="14"/>
  <c r="H15" i="14"/>
  <c r="K19" i="13"/>
  <c r="H4" i="14"/>
  <c r="H3" i="14"/>
  <c r="G61" i="14"/>
  <c r="G62" i="14"/>
  <c r="G18" i="14"/>
  <c r="G17" i="14"/>
  <c r="G21" i="13"/>
  <c r="L5" i="14"/>
  <c r="L6" i="14"/>
  <c r="J11" i="13"/>
  <c r="I21" i="14"/>
  <c r="I22" i="14"/>
  <c r="F25" i="14"/>
  <c r="F26" i="14"/>
  <c r="G34" i="12"/>
  <c r="H18" i="13"/>
  <c r="Y42" i="9"/>
  <c r="AF45" i="9"/>
  <c r="F38" i="12"/>
  <c r="W46" i="9"/>
  <c r="F4" i="12"/>
  <c r="W12" i="9"/>
  <c r="AF11" i="9"/>
  <c r="F61" i="14"/>
  <c r="F62" i="14"/>
  <c r="I13" i="14"/>
  <c r="I14" i="14"/>
  <c r="J7" i="13"/>
  <c r="L35" i="14"/>
  <c r="L36" i="14"/>
  <c r="F35" i="12"/>
  <c r="AF42" i="9"/>
  <c r="I9" i="13"/>
  <c r="J27" i="14"/>
  <c r="J28" i="14"/>
  <c r="E4" i="12"/>
  <c r="X5" i="8"/>
  <c r="F10" i="12"/>
  <c r="AF17" i="9"/>
  <c r="W18" i="9"/>
  <c r="I62" i="14"/>
  <c r="I61" i="14"/>
  <c r="I16" i="14"/>
  <c r="I15" i="14"/>
  <c r="AC12" i="9"/>
  <c r="I4" i="12"/>
  <c r="H11" i="13"/>
  <c r="G22" i="14"/>
  <c r="G21" i="14"/>
  <c r="H4" i="12"/>
  <c r="I3" i="13"/>
  <c r="AA12" i="9"/>
  <c r="G8" i="13"/>
  <c r="AE42" i="9"/>
  <c r="J34" i="12"/>
  <c r="J38" i="12"/>
  <c r="AE46" i="9"/>
  <c r="AE12" i="9"/>
  <c r="J4" i="12"/>
  <c r="K3" i="13" s="1"/>
  <c r="J14" i="14"/>
  <c r="J13" i="14"/>
  <c r="K7" i="13"/>
  <c r="I24" i="14"/>
  <c r="I23" i="14"/>
  <c r="G11" i="13"/>
  <c r="F21" i="14"/>
  <c r="F22" i="14"/>
  <c r="G25" i="14"/>
  <c r="G26" i="14"/>
  <c r="G14" i="14"/>
  <c r="G13" i="14"/>
  <c r="H7" i="13"/>
  <c r="G53" i="14"/>
  <c r="G54" i="14"/>
  <c r="F28" i="14"/>
  <c r="F27" i="14"/>
  <c r="I32" i="14"/>
  <c r="I31" i="14"/>
  <c r="L12" i="14"/>
  <c r="L11" i="14"/>
  <c r="H27" i="13"/>
  <c r="I26" i="14"/>
  <c r="I25" i="14"/>
  <c r="J10" i="12"/>
  <c r="K6" i="13"/>
  <c r="AE18" i="9"/>
  <c r="G42" i="14"/>
  <c r="G41" i="14"/>
  <c r="I37" i="14"/>
  <c r="I38" i="14"/>
  <c r="J3" i="13"/>
  <c r="AA18" i="9"/>
  <c r="H10" i="12"/>
  <c r="I6" i="13"/>
  <c r="K9" i="13"/>
  <c r="G28" i="14"/>
  <c r="G27" i="14"/>
  <c r="I42" i="14"/>
  <c r="I41" i="14"/>
  <c r="F34" i="12"/>
  <c r="G18" i="13" s="1"/>
  <c r="AF41" i="9"/>
  <c r="W42" i="9"/>
  <c r="L40" i="14"/>
  <c r="L39" i="14"/>
  <c r="H13" i="13"/>
  <c r="Y12" i="9"/>
  <c r="G4" i="12"/>
  <c r="H3" i="13" s="1"/>
  <c r="I53" i="14"/>
  <c r="I54" i="14"/>
  <c r="L35" i="13"/>
  <c r="G32" i="14"/>
  <c r="G31" i="14"/>
  <c r="J16" i="14"/>
  <c r="J15" i="14"/>
  <c r="J4" i="14"/>
  <c r="J3" i="14"/>
  <c r="H27" i="14"/>
  <c r="H28" i="14"/>
  <c r="H31" i="14"/>
  <c r="H32" i="14"/>
  <c r="G16" i="14"/>
  <c r="G15" i="14"/>
  <c r="J23" i="14"/>
  <c r="J24" i="14"/>
  <c r="E32" i="14"/>
  <c r="E31" i="14"/>
  <c r="E16" i="13"/>
  <c r="N16" i="13" s="1"/>
  <c r="K40" i="14"/>
  <c r="K39" i="14"/>
  <c r="J54" i="14"/>
  <c r="J53" i="14"/>
  <c r="G37" i="14"/>
  <c r="G38" i="14"/>
  <c r="G14" i="13"/>
  <c r="F23" i="14"/>
  <c r="F24" i="14"/>
  <c r="F5" i="12"/>
  <c r="AF12" i="9"/>
  <c r="AG12" i="9" s="1"/>
  <c r="H25" i="14"/>
  <c r="H26" i="14"/>
  <c r="E40" i="14"/>
  <c r="E39" i="14"/>
  <c r="J62" i="14"/>
  <c r="J61" i="14"/>
  <c r="F11" i="12"/>
  <c r="G6" i="13"/>
  <c r="AF18" i="9"/>
  <c r="G38" i="12"/>
  <c r="H20" i="13" s="1"/>
  <c r="Y46" i="9"/>
  <c r="AC46" i="9"/>
  <c r="I38" i="12"/>
  <c r="H53" i="14"/>
  <c r="H54" i="14"/>
  <c r="AA46" i="9"/>
  <c r="H38" i="12"/>
  <c r="I20" i="13"/>
  <c r="K14" i="13"/>
  <c r="G9" i="13"/>
  <c r="X11" i="8"/>
  <c r="F14" i="14"/>
  <c r="F13" i="14"/>
  <c r="G7" i="13"/>
  <c r="AC42" i="9"/>
  <c r="I34" i="12"/>
  <c r="K11" i="13"/>
  <c r="J22" i="14"/>
  <c r="J21" i="14"/>
  <c r="H14" i="13"/>
  <c r="F31" i="14"/>
  <c r="F32" i="14"/>
  <c r="G3" i="14"/>
  <c r="G4" i="14"/>
  <c r="F16" i="14"/>
  <c r="F15" i="14"/>
  <c r="G31" i="13"/>
  <c r="J20" i="13"/>
  <c r="E37" i="14"/>
  <c r="E38" i="14"/>
  <c r="E19" i="13"/>
  <c r="N19" i="13"/>
  <c r="I18" i="14"/>
  <c r="I17" i="14"/>
  <c r="G24" i="14"/>
  <c r="G23" i="14"/>
  <c r="J41" i="14"/>
  <c r="J42" i="14"/>
  <c r="G2" i="13"/>
  <c r="AG44" i="9"/>
  <c r="I4" i="14"/>
  <c r="I3" i="14"/>
  <c r="AF46" i="9"/>
  <c r="AG46" i="9" s="1"/>
  <c r="F39" i="12"/>
  <c r="F37" i="14"/>
  <c r="F38" i="14"/>
  <c r="E11" i="13"/>
  <c r="E21" i="14"/>
  <c r="E22" i="14"/>
  <c r="J14" i="13"/>
  <c r="K2" i="13"/>
  <c r="E28" i="13"/>
  <c r="N28" i="13" s="1"/>
  <c r="E56" i="14"/>
  <c r="E55" i="14"/>
  <c r="G10" i="12"/>
  <c r="Y18" i="9"/>
  <c r="K27" i="13"/>
  <c r="I14" i="13"/>
  <c r="H24" i="14"/>
  <c r="H23" i="14"/>
  <c r="J9" i="13"/>
  <c r="F45" i="14"/>
  <c r="K12" i="14"/>
  <c r="K11" i="14"/>
  <c r="H42" i="14"/>
  <c r="H41" i="14"/>
  <c r="AG32" i="9"/>
  <c r="K35" i="14"/>
  <c r="K36" i="14"/>
  <c r="I8" i="13"/>
  <c r="E11" i="14"/>
  <c r="E12" i="14"/>
  <c r="AG22" i="9"/>
  <c r="J27" i="13"/>
  <c r="J21" i="13"/>
  <c r="J31" i="14"/>
  <c r="J32" i="14"/>
  <c r="AA42" i="9"/>
  <c r="H34" i="12"/>
  <c r="I18" i="13" s="1"/>
  <c r="M20" i="13"/>
  <c r="I27" i="13"/>
  <c r="H38" i="14"/>
  <c r="H37" i="14"/>
  <c r="G5" i="14"/>
  <c r="G6" i="14"/>
  <c r="N11" i="13"/>
  <c r="G3" i="13"/>
  <c r="F11" i="14"/>
  <c r="F12" i="14"/>
  <c r="I5" i="14"/>
  <c r="I6" i="14"/>
  <c r="J40" i="14"/>
  <c r="J39" i="14"/>
  <c r="F5" i="14"/>
  <c r="F6" i="14"/>
  <c r="J36" i="14"/>
  <c r="J35" i="14"/>
  <c r="K18" i="13"/>
  <c r="AG42" i="9"/>
  <c r="N14" i="13"/>
  <c r="H12" i="14"/>
  <c r="H11" i="14"/>
  <c r="K20" i="13"/>
  <c r="E5" i="14"/>
  <c r="E6" i="14"/>
  <c r="E3" i="13"/>
  <c r="I12" i="14"/>
  <c r="I11" i="14"/>
  <c r="G20" i="13"/>
  <c r="H36" i="14"/>
  <c r="H35" i="14"/>
  <c r="G12" i="14"/>
  <c r="G11" i="14"/>
  <c r="I36" i="14"/>
  <c r="I35" i="14"/>
  <c r="F39" i="14"/>
  <c r="F40" i="14"/>
  <c r="H6" i="13"/>
  <c r="H5" i="14"/>
  <c r="H6" i="14"/>
  <c r="G36" i="14"/>
  <c r="G35" i="14"/>
  <c r="J12" i="14"/>
  <c r="J11" i="14"/>
  <c r="H39" i="14"/>
  <c r="H40" i="14"/>
  <c r="I40" i="14"/>
  <c r="I39" i="14"/>
  <c r="F35" i="14"/>
  <c r="F36" i="14"/>
  <c r="J18" i="13"/>
  <c r="G39" i="14"/>
  <c r="G40" i="14"/>
  <c r="J6" i="14"/>
  <c r="J5" i="14"/>
  <c r="AG18" i="9"/>
  <c r="N22" i="13"/>
  <c r="C33" i="13"/>
  <c r="C35" i="13"/>
  <c r="C36" i="13"/>
  <c r="L33" i="13"/>
  <c r="M36" i="13"/>
  <c r="L36" i="13"/>
  <c r="L34" i="13"/>
  <c r="F13" i="13"/>
  <c r="N13" i="13"/>
  <c r="F29" i="13"/>
  <c r="N29" i="13"/>
  <c r="K33" i="13"/>
  <c r="G34" i="13"/>
  <c r="K36" i="13"/>
  <c r="I36" i="13"/>
  <c r="H33" i="13"/>
  <c r="I35" i="13"/>
  <c r="J34" i="13"/>
  <c r="J35" i="13"/>
  <c r="K35" i="13"/>
  <c r="H35" i="13"/>
  <c r="M34" i="13"/>
  <c r="D34" i="13"/>
  <c r="D33" i="13"/>
  <c r="H36" i="13"/>
  <c r="G36" i="13"/>
  <c r="G35" i="13"/>
  <c r="J36" i="13"/>
  <c r="I34" i="13"/>
  <c r="N20" i="13" l="1"/>
  <c r="G33" i="13"/>
  <c r="N3" i="13"/>
  <c r="K34" i="13"/>
  <c r="J33" i="13"/>
  <c r="N9" i="13"/>
  <c r="N2" i="13"/>
  <c r="H34" i="13"/>
  <c r="I33" i="13"/>
  <c r="M35" i="13"/>
  <c r="M33" i="13"/>
  <c r="N12" i="13"/>
  <c r="N27" i="13"/>
  <c r="N18" i="13"/>
  <c r="F7" i="14"/>
  <c r="F8" i="14"/>
  <c r="N31" i="13"/>
  <c r="N6" i="13"/>
  <c r="N25" i="13"/>
  <c r="N8" i="13"/>
  <c r="N17" i="13"/>
  <c r="N4" i="13"/>
  <c r="C34" i="13"/>
  <c r="D35" i="13"/>
  <c r="D36" i="13"/>
  <c r="N30" i="13"/>
  <c r="F29" i="14"/>
  <c r="F30" i="14"/>
  <c r="N21" i="13"/>
  <c r="F19" i="14"/>
  <c r="F20" i="14"/>
  <c r="N7" i="13"/>
  <c r="N8" i="8"/>
  <c r="W8" i="8" s="1"/>
  <c r="N9" i="8"/>
  <c r="W9" i="8" s="1"/>
  <c r="E9" i="12" s="1"/>
  <c r="M51" i="9"/>
  <c r="R51" i="9" s="1"/>
  <c r="M10" i="9"/>
  <c r="R10" i="9" s="1"/>
  <c r="M66" i="9"/>
  <c r="R66" i="9" s="1"/>
  <c r="M9" i="9"/>
  <c r="R9" i="9" s="1"/>
  <c r="M49" i="9"/>
  <c r="R49" i="9" s="1"/>
  <c r="M48" i="9"/>
  <c r="R48" i="9" s="1"/>
  <c r="N10" i="13"/>
  <c r="AF27" i="9"/>
  <c r="AG28" i="9" s="1"/>
  <c r="V46" i="8"/>
  <c r="W46" i="8" s="1"/>
  <c r="K46" i="8"/>
  <c r="W47" i="8"/>
  <c r="E47" i="12" s="1"/>
  <c r="V50" i="8"/>
  <c r="W50" i="8" s="1"/>
  <c r="K50" i="8"/>
  <c r="E50" i="12" l="1"/>
  <c r="X51" i="8"/>
  <c r="X47" i="8"/>
  <c r="E46" i="12"/>
  <c r="X9" i="8"/>
  <c r="E8" i="12"/>
  <c r="E9" i="14" l="1"/>
  <c r="E10" i="14"/>
  <c r="E5" i="13"/>
  <c r="E48" i="14"/>
  <c r="E47" i="14"/>
  <c r="E24" i="13"/>
  <c r="N24" i="13" s="1"/>
  <c r="E52" i="14"/>
  <c r="E51" i="14"/>
  <c r="E26" i="13"/>
  <c r="N26" i="13" s="1"/>
  <c r="E36" i="13" l="1"/>
  <c r="E34" i="13"/>
  <c r="E35" i="13"/>
  <c r="E33" i="13"/>
  <c r="N5" i="13"/>
  <c r="N35" i="13" l="1"/>
  <c r="N34" i="13"/>
  <c r="N36" i="13"/>
  <c r="N33"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E1" authorId="0" shapeId="0" xr:uid="{FAEBA2E6-B137-4E38-8123-58918CC22834}">
      <text>
        <r>
          <rPr>
            <b/>
            <sz val="8"/>
            <color indexed="81"/>
            <rFont val="Tahoma"/>
          </rPr>
          <t xml:space="preserve"> </t>
        </r>
        <r>
          <rPr>
            <sz val="8"/>
            <color indexed="81"/>
            <rFont val="Tahoma"/>
            <family val="2"/>
          </rPr>
          <t>The assumption has been made that all of the protein in the sample condenses into the acid insoluble fraction.  The validity of this assumption has not been tested for all biomass types.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E1" authorId="0" shapeId="0" xr:uid="{745CD6F4-05FE-40F8-A0C9-BD0705A55B9E}">
      <text>
        <r>
          <rPr>
            <sz val="8"/>
            <color indexed="81"/>
            <rFont val="Tahoma"/>
            <family val="2"/>
          </rPr>
          <t xml:space="preserve"> The assumption has been made that all of the protein in the sample condenses into the acid insoluble fraction.  The validity of this assumption has not been tested for all biomass types.</t>
        </r>
      </text>
    </comment>
  </commentList>
</comments>
</file>

<file path=xl/sharedStrings.xml><?xml version="1.0" encoding="utf-8"?>
<sst xmlns="http://schemas.openxmlformats.org/spreadsheetml/2006/main" count="320" uniqueCount="164">
  <si>
    <t>Master Ref</t>
  </si>
  <si>
    <t>Sample owner</t>
  </si>
  <si>
    <t>Sample ID</t>
  </si>
  <si>
    <t>TRB solids whole</t>
  </si>
  <si>
    <t>TRB Ash</t>
  </si>
  <si>
    <t>TRB Protein</t>
  </si>
  <si>
    <t>TRB  Lignin</t>
  </si>
  <si>
    <t>TRB sugars</t>
  </si>
  <si>
    <t>TRB Uronic Acid</t>
  </si>
  <si>
    <t>TRB Acetate</t>
  </si>
  <si>
    <t>replicate 1</t>
  </si>
  <si>
    <t>replicate 2</t>
  </si>
  <si>
    <t>replicate 3</t>
  </si>
  <si>
    <t>replicate 4</t>
  </si>
  <si>
    <t>replicate 5</t>
  </si>
  <si>
    <t>replicate 6</t>
  </si>
  <si>
    <t>replicate 7</t>
  </si>
  <si>
    <t>replicate 8</t>
  </si>
  <si>
    <t>replicate 9</t>
  </si>
  <si>
    <t>replicate 10</t>
  </si>
  <si>
    <t>replicate 11</t>
  </si>
  <si>
    <t>replicate 12</t>
  </si>
  <si>
    <t>replicate 13</t>
  </si>
  <si>
    <t>replicate 14</t>
  </si>
  <si>
    <t>replicate 15</t>
  </si>
  <si>
    <t>replicate 16</t>
  </si>
  <si>
    <t>replicate 17</t>
  </si>
  <si>
    <t>replicate 18</t>
  </si>
  <si>
    <t>replicate 19</t>
  </si>
  <si>
    <t>replicate 20</t>
  </si>
  <si>
    <t>replicate 21</t>
  </si>
  <si>
    <t>replicate 22</t>
  </si>
  <si>
    <t>replicate 23</t>
  </si>
  <si>
    <t>replicate 24</t>
  </si>
  <si>
    <t>replicate 25</t>
  </si>
  <si>
    <t>replicate 26</t>
  </si>
  <si>
    <t>replicate 27</t>
  </si>
  <si>
    <t>replicate 28</t>
  </si>
  <si>
    <t>replicate 29</t>
  </si>
  <si>
    <t>replicate 30</t>
  </si>
  <si>
    <t>IR Method</t>
  </si>
  <si>
    <t>Oven Method</t>
  </si>
  <si>
    <t>Sample Description</t>
  </si>
  <si>
    <t>TRB soilds. ExtFree</t>
  </si>
  <si>
    <t>% Solids</t>
  </si>
  <si>
    <t>Dry Pan (g)</t>
  </si>
  <si>
    <t>Sample (g)</t>
  </si>
  <si>
    <t>Pan with dry solids (g)</t>
  </si>
  <si>
    <t>Dry sample (g)</t>
  </si>
  <si>
    <t>Avg % Solids</t>
  </si>
  <si>
    <t>ODW Crucible (g)</t>
  </si>
  <si>
    <t>ADW Sample (g)</t>
  </si>
  <si>
    <t>ODW Sample (g)</t>
  </si>
  <si>
    <t>Ash&amp;Crucible (g)</t>
  </si>
  <si>
    <t>Ash (g)</t>
  </si>
  <si>
    <t>% Ash</t>
  </si>
  <si>
    <t>Average</t>
  </si>
  <si>
    <t>Intermediate material protein</t>
  </si>
  <si>
    <t>TRB Residue Protein</t>
  </si>
  <si>
    <t xml:space="preserve">wt %N </t>
  </si>
  <si>
    <t>Nitrogen factor</t>
  </si>
  <si>
    <t>% protein</t>
  </si>
  <si>
    <t>Avg % protein</t>
  </si>
  <si>
    <t>TRB Lignin</t>
  </si>
  <si>
    <t>ADW Sample (mg)</t>
  </si>
  <si>
    <t>ODW Sample (mg)</t>
  </si>
  <si>
    <t>ODW Crucible(g)</t>
  </si>
  <si>
    <t>ODW Crucible + Residue (g)</t>
  </si>
  <si>
    <t>ODW Residue (mg)</t>
  </si>
  <si>
    <t>Ash + Crucible Wt. (g)</t>
  </si>
  <si>
    <t>Ash (mg)</t>
  </si>
  <si>
    <t>Insol Residue (mg)</t>
  </si>
  <si>
    <t>%Insol Residue</t>
  </si>
  <si>
    <t>P corrected residue</t>
  </si>
  <si>
    <t>UV Absorbance (AU)</t>
  </si>
  <si>
    <r>
      <t>l</t>
    </r>
    <r>
      <rPr>
        <sz val="9"/>
        <rFont val="Geneva"/>
      </rPr>
      <t xml:space="preserve"> meas (nm)</t>
    </r>
  </si>
  <si>
    <t>Sample volume used (ml)</t>
  </si>
  <si>
    <t>Water volume used (ml)</t>
  </si>
  <si>
    <t>Dilution</t>
  </si>
  <si>
    <t>Extintion coeffiecient</t>
  </si>
  <si>
    <t>Hydrolyzate Volume (ml)</t>
  </si>
  <si>
    <t>% Sol Lig</t>
  </si>
  <si>
    <t>Total Lignin%</t>
  </si>
  <si>
    <t>Average Lignin</t>
  </si>
  <si>
    <t>Name</t>
  </si>
  <si>
    <t>SRS Identifier #1</t>
  </si>
  <si>
    <t>SRS Identifier #2</t>
  </si>
  <si>
    <t>SRS Identifier #3</t>
  </si>
  <si>
    <t>Glucose (mg/ml)</t>
  </si>
  <si>
    <t>Xylose (mg/ml)</t>
  </si>
  <si>
    <t>Galactose (mg/ml)</t>
  </si>
  <si>
    <t>Arabinose (mg/ml)</t>
  </si>
  <si>
    <t>Mannose (mg/ml)</t>
  </si>
  <si>
    <t>Average Recovery</t>
  </si>
  <si>
    <t>Prehydrolysis</t>
  </si>
  <si>
    <t/>
  </si>
  <si>
    <t>Posthydrolysis</t>
  </si>
  <si>
    <t>Recovery</t>
  </si>
  <si>
    <t>HPLC Sequence:</t>
  </si>
  <si>
    <t>Col#:</t>
  </si>
  <si>
    <t>Anhydro Correction</t>
  </si>
  <si>
    <t>Wt. % EFW</t>
  </si>
  <si>
    <t>SRS#</t>
  </si>
  <si>
    <t>Glucose</t>
  </si>
  <si>
    <t>Xulose</t>
  </si>
  <si>
    <t>Galcactose</t>
  </si>
  <si>
    <t>Arabinose</t>
  </si>
  <si>
    <t>Mannose</t>
  </si>
  <si>
    <t>Sugar Recovery Standards</t>
  </si>
  <si>
    <t>Raw Data</t>
  </si>
  <si>
    <t>TRB Sugars</t>
  </si>
  <si>
    <t>ODW sample (mg)</t>
  </si>
  <si>
    <t>Volume (ml)</t>
  </si>
  <si>
    <t>Choose the most appropriate SRS#</t>
  </si>
  <si>
    <t>Glucose (mg)</t>
  </si>
  <si>
    <t>Xylose (mg)</t>
  </si>
  <si>
    <t>Galactose (mg)</t>
  </si>
  <si>
    <t>Arabinose (mg)</t>
  </si>
  <si>
    <t>Mannose (mg)</t>
  </si>
  <si>
    <t>Glucan (mg)</t>
  </si>
  <si>
    <t>Xylan (mg)</t>
  </si>
  <si>
    <t>Galactan (mg)</t>
  </si>
  <si>
    <t>Arabinan (mg)</t>
  </si>
  <si>
    <t>Mannan (mg)</t>
  </si>
  <si>
    <t>Glucan%</t>
  </si>
  <si>
    <t>Avg Glucan %</t>
  </si>
  <si>
    <t>Xylan %</t>
  </si>
  <si>
    <t>Avg Xylan %</t>
  </si>
  <si>
    <t>Galactan %</t>
  </si>
  <si>
    <t>Avg Galactan %</t>
  </si>
  <si>
    <t xml:space="preserve">Arabinan % </t>
  </si>
  <si>
    <t>Avg Arabinan %</t>
  </si>
  <si>
    <t>Mannan %</t>
  </si>
  <si>
    <t>Avg Mannan %</t>
  </si>
  <si>
    <t>total sugars</t>
  </si>
  <si>
    <t>Avg total %</t>
  </si>
  <si>
    <t>TRB Uronic Acids</t>
  </si>
  <si>
    <t>Uronic Acids (mg/ml)</t>
  </si>
  <si>
    <t>Uronic Acid (mg)</t>
  </si>
  <si>
    <t>Uronic Acids %</t>
  </si>
  <si>
    <t>TRB Acetyl</t>
  </si>
  <si>
    <t>Acetic aicd (mg/ml)</t>
  </si>
  <si>
    <t>Acetic acid (mg)</t>
  </si>
  <si>
    <t>Modifier</t>
  </si>
  <si>
    <t>Acetate %</t>
  </si>
  <si>
    <t>% Protein</t>
  </si>
  <si>
    <t>% Lignin</t>
  </si>
  <si>
    <t>% Glucan</t>
  </si>
  <si>
    <t>% Xylan</t>
  </si>
  <si>
    <t>% Galactan</t>
  </si>
  <si>
    <t>% Arabinan</t>
  </si>
  <si>
    <t>% Mannan</t>
  </si>
  <si>
    <t>Uronic acid</t>
  </si>
  <si>
    <t>Acetate</t>
  </si>
  <si>
    <t>Lignin N corrected?</t>
  </si>
  <si>
    <t>% Uronic acid</t>
  </si>
  <si>
    <t>% Acetate</t>
  </si>
  <si>
    <t>Total %</t>
  </si>
  <si>
    <t>Min</t>
  </si>
  <si>
    <t>Max</t>
  </si>
  <si>
    <t>St Dev</t>
  </si>
  <si>
    <t>% Xlyan</t>
  </si>
  <si>
    <t>Tolerance of Error:</t>
  </si>
  <si>
    <t>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</si>
</sst>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0000"/>
    <numFmt numFmtId="167" formatCode="0.0000"/>
  </numFmts>
  <fonts count="12">
    <font>
      <sz val="10"/>
      <name val="Arial"/>
    </font>
    <font>
      <sz val="10"/>
      <name val="Arial"/>
    </font>
    <font>
      <sz val="9"/>
      <name val="Geneva"/>
    </font>
    <font>
      <b/>
      <sz val="9"/>
      <name val="Geneva"/>
    </font>
    <font>
      <sz val="9"/>
      <color indexed="10"/>
      <name val="Geneva"/>
    </font>
    <font>
      <sz val="9"/>
      <name val="Symbol"/>
    </font>
    <font>
      <b/>
      <sz val="8"/>
      <color indexed="81"/>
      <name val="Tahoma"/>
    </font>
    <font>
      <sz val="8"/>
      <color indexed="81"/>
      <name val="Tahoma"/>
      <family val="2"/>
    </font>
    <font>
      <b/>
      <sz val="10"/>
      <name val="Arial"/>
      <family val="2"/>
    </font>
    <font>
      <sz val="10"/>
      <name val="Arial"/>
      <family val="2"/>
    </font>
    <font>
      <sz val="9"/>
      <color theme="0" tint="-4.9989318521683403E-2"/>
      <name val="Geneva"/>
    </font>
    <font>
      <b/>
      <sz val="9"/>
      <color theme="0" tint="-4.9989318521683403E-2"/>
      <name val="Geneva"/>
    </font>
  </fonts>
  <fills count="4">
    <fill>
      <patternFill patternType="none"/>
    </fill>
    <fill>
      <patternFill patternType="gray125"/>
    </fill>
    <fill>
      <patternFill patternType="solid">
        <fgColor indexed="44"/>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diagonal/>
    </border>
    <border>
      <left/>
      <right style="thin">
        <color indexed="64"/>
      </right>
      <top/>
      <bottom style="thin">
        <color indexed="64"/>
      </bottom>
      <diagonal/>
    </border>
    <border>
      <left/>
      <right style="medium">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ck">
        <color indexed="64"/>
      </left>
      <right/>
      <top/>
      <bottom style="thin">
        <color indexed="64"/>
      </bottom>
      <diagonal/>
    </border>
    <border>
      <left/>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6">
    <xf numFmtId="0" fontId="0" fillId="0" borderId="0"/>
    <xf numFmtId="0" fontId="2" fillId="0" borderId="0"/>
    <xf numFmtId="0" fontId="2" fillId="0" borderId="0"/>
    <xf numFmtId="0" fontId="2" fillId="0" borderId="0"/>
    <xf numFmtId="9" fontId="1" fillId="0" borderId="0" applyFont="0" applyFill="0" applyBorder="0" applyAlignment="0" applyProtection="0"/>
    <xf numFmtId="9" fontId="2" fillId="0" borderId="0" applyFont="0" applyFill="0" applyBorder="0" applyAlignment="0" applyProtection="0"/>
  </cellStyleXfs>
  <cellXfs count="125">
    <xf numFmtId="0" fontId="0" fillId="0" borderId="0" xfId="0"/>
    <xf numFmtId="0" fontId="2" fillId="0" borderId="0" xfId="3" applyAlignment="1" applyProtection="1">
      <alignment horizontal="center"/>
    </xf>
    <xf numFmtId="0" fontId="2" fillId="2" borderId="1" xfId="3" applyFill="1" applyBorder="1" applyAlignment="1" applyProtection="1">
      <alignment horizontal="center"/>
      <protection locked="0"/>
    </xf>
    <xf numFmtId="0" fontId="2" fillId="0" borderId="0" xfId="3" applyFill="1" applyBorder="1" applyAlignment="1" applyProtection="1">
      <alignment horizontal="center"/>
    </xf>
    <xf numFmtId="0" fontId="2" fillId="0" borderId="0" xfId="3" applyBorder="1" applyAlignment="1" applyProtection="1">
      <alignment horizontal="center"/>
    </xf>
    <xf numFmtId="0" fontId="2" fillId="0" borderId="0" xfId="3" applyAlignment="1">
      <alignment horizontal="center"/>
    </xf>
    <xf numFmtId="0" fontId="2" fillId="0" borderId="1" xfId="3" applyFill="1" applyBorder="1" applyAlignment="1" applyProtection="1">
      <alignment horizontal="center"/>
    </xf>
    <xf numFmtId="164" fontId="2" fillId="2" borderId="1" xfId="3" applyNumberFormat="1" applyFill="1" applyBorder="1" applyAlignment="1" applyProtection="1">
      <alignment horizontal="center"/>
      <protection locked="0"/>
    </xf>
    <xf numFmtId="167" fontId="2" fillId="0" borderId="1" xfId="3" applyNumberFormat="1" applyFill="1" applyBorder="1" applyAlignment="1" applyProtection="1">
      <alignment horizontal="center"/>
    </xf>
    <xf numFmtId="2" fontId="2" fillId="0" borderId="0" xfId="3" applyNumberFormat="1" applyAlignment="1">
      <alignment horizontal="center"/>
    </xf>
    <xf numFmtId="164" fontId="2" fillId="0" borderId="0" xfId="3" applyNumberFormat="1" applyAlignment="1" applyProtection="1">
      <alignment horizontal="center"/>
    </xf>
    <xf numFmtId="2" fontId="2" fillId="0" borderId="1" xfId="3" applyNumberFormat="1" applyFill="1" applyBorder="1" applyAlignment="1" applyProtection="1">
      <alignment horizontal="center"/>
    </xf>
    <xf numFmtId="167" fontId="2" fillId="2" borderId="1" xfId="3" applyNumberFormat="1" applyFill="1" applyBorder="1" applyAlignment="1" applyProtection="1">
      <alignment horizontal="center"/>
      <protection locked="0"/>
    </xf>
    <xf numFmtId="2" fontId="2" fillId="2" borderId="1" xfId="3" applyNumberFormat="1" applyFill="1" applyBorder="1" applyAlignment="1" applyProtection="1">
      <alignment horizontal="center"/>
      <protection locked="0"/>
    </xf>
    <xf numFmtId="0" fontId="2" fillId="0" borderId="0" xfId="3" applyFill="1" applyAlignment="1">
      <alignment horizontal="center"/>
    </xf>
    <xf numFmtId="165" fontId="2" fillId="0" borderId="0" xfId="3" applyNumberFormat="1" applyAlignment="1" applyProtection="1">
      <alignment horizontal="center"/>
    </xf>
    <xf numFmtId="2" fontId="2" fillId="0" borderId="0" xfId="3" applyNumberFormat="1" applyAlignment="1" applyProtection="1">
      <alignment horizontal="center"/>
    </xf>
    <xf numFmtId="2" fontId="2" fillId="0" borderId="0" xfId="3" applyNumberFormat="1" applyFill="1" applyBorder="1" applyAlignment="1" applyProtection="1">
      <alignment horizontal="center"/>
    </xf>
    <xf numFmtId="0" fontId="2" fillId="2" borderId="0" xfId="3" applyFill="1" applyBorder="1" applyAlignment="1" applyProtection="1">
      <alignment horizontal="center"/>
      <protection locked="0"/>
    </xf>
    <xf numFmtId="0" fontId="2" fillId="0" borderId="0" xfId="3" applyFill="1" applyBorder="1" applyAlignment="1" applyProtection="1">
      <alignment horizontal="center"/>
      <protection locked="0"/>
    </xf>
    <xf numFmtId="164" fontId="2" fillId="2" borderId="2" xfId="3" applyNumberFormat="1" applyFill="1" applyBorder="1" applyAlignment="1" applyProtection="1">
      <alignment horizontal="center"/>
      <protection locked="0"/>
    </xf>
    <xf numFmtId="0" fontId="2" fillId="2" borderId="3" xfId="3" applyFill="1" applyBorder="1" applyAlignment="1" applyProtection="1">
      <alignment horizontal="center"/>
      <protection locked="0"/>
    </xf>
    <xf numFmtId="0" fontId="2" fillId="0" borderId="0" xfId="3" applyAlignment="1">
      <alignment horizontal="center" textRotation="90"/>
    </xf>
    <xf numFmtId="0" fontId="2" fillId="0" borderId="1" xfId="3" applyFill="1" applyBorder="1" applyAlignment="1" applyProtection="1">
      <alignment horizontal="center" textRotation="90"/>
    </xf>
    <xf numFmtId="0" fontId="2" fillId="0" borderId="0" xfId="3" applyAlignment="1" applyProtection="1">
      <alignment horizontal="center" textRotation="90"/>
    </xf>
    <xf numFmtId="164" fontId="2" fillId="0" borderId="0" xfId="3" applyNumberFormat="1" applyAlignment="1" applyProtection="1">
      <alignment horizontal="center" textRotation="90"/>
    </xf>
    <xf numFmtId="2" fontId="2" fillId="0" borderId="1" xfId="3" applyNumberFormat="1" applyFill="1" applyBorder="1" applyAlignment="1" applyProtection="1">
      <alignment horizontal="center" textRotation="90"/>
    </xf>
    <xf numFmtId="0" fontId="2" fillId="0" borderId="4" xfId="3" applyFill="1" applyBorder="1" applyAlignment="1" applyProtection="1">
      <alignment horizontal="center"/>
      <protection locked="0"/>
    </xf>
    <xf numFmtId="0" fontId="2" fillId="0" borderId="0" xfId="3" applyFill="1" applyBorder="1" applyAlignment="1" applyProtection="1">
      <alignment horizontal="center" textRotation="90"/>
    </xf>
    <xf numFmtId="0" fontId="2" fillId="0" borderId="0" xfId="3" applyBorder="1" applyAlignment="1" applyProtection="1">
      <alignment horizontal="center" textRotation="90"/>
    </xf>
    <xf numFmtId="0" fontId="2" fillId="2" borderId="1" xfId="3" applyFont="1" applyFill="1" applyBorder="1" applyAlignment="1" applyProtection="1">
      <alignment horizontal="center"/>
      <protection locked="0"/>
    </xf>
    <xf numFmtId="0" fontId="2" fillId="0" borderId="0" xfId="3" applyFont="1" applyAlignment="1" applyProtection="1">
      <alignment horizontal="center" textRotation="90" wrapText="1"/>
    </xf>
    <xf numFmtId="0" fontId="0" fillId="0" borderId="2" xfId="0" applyFill="1" applyBorder="1" applyAlignment="1" applyProtection="1">
      <alignment horizontal="center" textRotation="90"/>
    </xf>
    <xf numFmtId="0" fontId="0" fillId="0" borderId="1" xfId="0" applyFill="1" applyBorder="1" applyAlignment="1" applyProtection="1">
      <alignment horizontal="center" textRotation="90"/>
    </xf>
    <xf numFmtId="0" fontId="0" fillId="0" borderId="3" xfId="0" applyFill="1" applyBorder="1" applyAlignment="1" applyProtection="1">
      <alignment horizontal="center" textRotation="90"/>
    </xf>
    <xf numFmtId="2" fontId="2" fillId="0" borderId="3" xfId="3" applyNumberFormat="1" applyFill="1" applyBorder="1" applyAlignment="1" applyProtection="1">
      <alignment horizontal="center"/>
    </xf>
    <xf numFmtId="0" fontId="2" fillId="0" borderId="0" xfId="3" applyFill="1" applyAlignment="1" applyProtection="1">
      <alignment horizontal="center"/>
    </xf>
    <xf numFmtId="0" fontId="2" fillId="0" borderId="0" xfId="3" applyFill="1" applyAlignment="1" applyProtection="1">
      <alignment horizontal="center" textRotation="90"/>
    </xf>
    <xf numFmtId="2" fontId="2" fillId="0" borderId="0" xfId="3" applyNumberFormat="1" applyFill="1" applyAlignment="1" applyProtection="1">
      <alignment horizontal="center"/>
    </xf>
    <xf numFmtId="0" fontId="2" fillId="0" borderId="1" xfId="3" applyFont="1" applyFill="1" applyBorder="1" applyAlignment="1" applyProtection="1">
      <alignment horizontal="center"/>
    </xf>
    <xf numFmtId="0" fontId="4" fillId="2" borderId="1" xfId="3" applyFont="1" applyFill="1" applyBorder="1" applyAlignment="1" applyProtection="1">
      <alignment horizontal="center"/>
      <protection locked="0"/>
    </xf>
    <xf numFmtId="0" fontId="4" fillId="0" borderId="0" xfId="3" applyFont="1" applyAlignment="1" applyProtection="1">
      <alignment horizontal="center"/>
      <protection locked="0"/>
    </xf>
    <xf numFmtId="166" fontId="2" fillId="2" borderId="1" xfId="3" applyNumberFormat="1" applyFill="1" applyBorder="1" applyAlignment="1" applyProtection="1">
      <alignment horizontal="center"/>
      <protection locked="0"/>
    </xf>
    <xf numFmtId="0" fontId="2" fillId="0" borderId="0" xfId="3" applyAlignment="1" applyProtection="1">
      <alignment horizontal="center"/>
      <protection locked="0"/>
    </xf>
    <xf numFmtId="0" fontId="3" fillId="0" borderId="1" xfId="3" applyFont="1" applyBorder="1" applyAlignment="1">
      <alignment horizontal="left"/>
    </xf>
    <xf numFmtId="0" fontId="2" fillId="2" borderId="1" xfId="3" applyFill="1" applyBorder="1" applyAlignment="1">
      <alignment horizontal="center"/>
    </xf>
    <xf numFmtId="0" fontId="2" fillId="2" borderId="1" xfId="3" applyFont="1" applyFill="1" applyBorder="1" applyAlignment="1" applyProtection="1">
      <alignment horizontal="center" textRotation="90"/>
    </xf>
    <xf numFmtId="0" fontId="2" fillId="2" borderId="1" xfId="3" applyFill="1" applyBorder="1" applyAlignment="1" applyProtection="1">
      <alignment horizontal="center" textRotation="90"/>
    </xf>
    <xf numFmtId="0" fontId="3" fillId="0" borderId="3" xfId="3" applyFont="1" applyFill="1" applyBorder="1" applyAlignment="1" applyProtection="1">
      <alignment horizontal="center"/>
    </xf>
    <xf numFmtId="0" fontId="0" fillId="2" borderId="1" xfId="0" applyFill="1" applyBorder="1" applyAlignment="1" applyProtection="1">
      <alignment horizontal="center" textRotation="90"/>
    </xf>
    <xf numFmtId="0" fontId="0" fillId="2" borderId="3" xfId="0" applyFill="1" applyBorder="1" applyAlignment="1" applyProtection="1">
      <alignment horizontal="center" textRotation="90"/>
    </xf>
    <xf numFmtId="0" fontId="0" fillId="2" borderId="2" xfId="0" applyFill="1" applyBorder="1" applyAlignment="1" applyProtection="1">
      <alignment horizontal="center" textRotation="90"/>
    </xf>
    <xf numFmtId="0" fontId="5" fillId="2" borderId="1" xfId="3" applyFont="1" applyFill="1" applyBorder="1" applyAlignment="1" applyProtection="1">
      <alignment horizontal="center" textRotation="90"/>
    </xf>
    <xf numFmtId="2" fontId="2" fillId="2" borderId="3" xfId="3" applyNumberFormat="1" applyFill="1" applyBorder="1" applyAlignment="1" applyProtection="1">
      <alignment horizontal="center"/>
      <protection locked="0"/>
    </xf>
    <xf numFmtId="2" fontId="2" fillId="2" borderId="5" xfId="3" applyNumberFormat="1" applyFont="1" applyFill="1" applyBorder="1" applyAlignment="1" applyProtection="1">
      <alignment horizontal="center"/>
      <protection locked="0"/>
    </xf>
    <xf numFmtId="2" fontId="2" fillId="0" borderId="0" xfId="3" applyNumberFormat="1" applyAlignment="1" applyProtection="1">
      <alignment horizontal="center" textRotation="90"/>
    </xf>
    <xf numFmtId="0" fontId="3" fillId="0" borderId="0" xfId="0" applyFont="1" applyFill="1" applyBorder="1" applyAlignment="1" applyProtection="1">
      <alignment horizontal="center"/>
    </xf>
    <xf numFmtId="0" fontId="0" fillId="0" borderId="0" xfId="0" applyFill="1" applyBorder="1" applyAlignment="1" applyProtection="1">
      <alignment horizontal="center"/>
    </xf>
    <xf numFmtId="0" fontId="2" fillId="0" borderId="0" xfId="3" applyFont="1" applyAlignment="1" applyProtection="1">
      <alignment horizontal="center" textRotation="90"/>
    </xf>
    <xf numFmtId="0" fontId="2" fillId="0" borderId="6" xfId="2" applyFont="1" applyBorder="1" applyAlignment="1" applyProtection="1">
      <alignment horizontal="center" textRotation="90"/>
    </xf>
    <xf numFmtId="1" fontId="2" fillId="2" borderId="1" xfId="3" applyNumberFormat="1" applyFill="1" applyBorder="1" applyAlignment="1" applyProtection="1">
      <alignment horizontal="center"/>
      <protection locked="0"/>
    </xf>
    <xf numFmtId="0" fontId="2" fillId="2" borderId="7" xfId="1" applyFill="1" applyBorder="1" applyAlignment="1" applyProtection="1">
      <alignment horizontal="center" textRotation="90" wrapText="1"/>
    </xf>
    <xf numFmtId="0" fontId="2" fillId="3" borderId="8" xfId="0" applyFont="1" applyFill="1" applyBorder="1" applyAlignment="1" applyProtection="1">
      <alignment horizontal="right"/>
      <protection locked="0"/>
    </xf>
    <xf numFmtId="0" fontId="2" fillId="3" borderId="0" xfId="3" applyFill="1" applyAlignment="1" applyProtection="1">
      <alignment horizontal="center"/>
    </xf>
    <xf numFmtId="0" fontId="10" fillId="3" borderId="0" xfId="0" applyFont="1" applyFill="1" applyBorder="1" applyAlignment="1" applyProtection="1">
      <alignment horizontal="center"/>
      <protection locked="0"/>
    </xf>
    <xf numFmtId="0" fontId="11" fillId="3" borderId="7" xfId="0" applyFont="1" applyFill="1" applyBorder="1" applyAlignment="1" applyProtection="1">
      <alignment horizontal="center"/>
      <protection locked="0"/>
    </xf>
    <xf numFmtId="0" fontId="11" fillId="3" borderId="0" xfId="0" applyFont="1" applyFill="1" applyBorder="1" applyAlignment="1" applyProtection="1">
      <alignment horizontal="center"/>
      <protection locked="0"/>
    </xf>
    <xf numFmtId="0" fontId="11" fillId="3" borderId="9" xfId="0" applyFont="1" applyFill="1" applyBorder="1" applyAlignment="1" applyProtection="1">
      <alignment horizontal="center"/>
      <protection locked="0"/>
    </xf>
    <xf numFmtId="0" fontId="2" fillId="2" borderId="10" xfId="3" applyFill="1" applyBorder="1" applyAlignment="1" applyProtection="1">
      <alignment horizontal="center" textRotation="90"/>
    </xf>
    <xf numFmtId="0" fontId="2" fillId="3" borderId="0" xfId="3" applyFill="1" applyBorder="1" applyAlignment="1" applyProtection="1">
      <alignment horizontal="center"/>
    </xf>
    <xf numFmtId="0" fontId="2" fillId="0" borderId="0" xfId="3" applyFont="1" applyBorder="1" applyAlignment="1" applyProtection="1">
      <alignment horizontal="center" wrapText="1"/>
    </xf>
    <xf numFmtId="0" fontId="2" fillId="0" borderId="0" xfId="3" applyBorder="1" applyAlignment="1" applyProtection="1">
      <alignment horizontal="center" wrapText="1"/>
    </xf>
    <xf numFmtId="0" fontId="2" fillId="0" borderId="0" xfId="3" applyBorder="1" applyAlignment="1">
      <alignment horizontal="center"/>
    </xf>
    <xf numFmtId="0" fontId="0" fillId="2" borderId="1" xfId="0" applyFill="1" applyBorder="1" applyAlignment="1" applyProtection="1">
      <alignment horizontal="center"/>
      <protection locked="0"/>
    </xf>
    <xf numFmtId="0" fontId="3" fillId="0" borderId="11" xfId="1" applyFont="1" applyBorder="1" applyAlignment="1" applyProtection="1">
      <alignment horizontal="right"/>
    </xf>
    <xf numFmtId="0" fontId="8" fillId="0" borderId="12" xfId="1" applyFont="1" applyBorder="1" applyProtection="1"/>
    <xf numFmtId="0" fontId="8" fillId="0" borderId="13" xfId="1" applyFont="1" applyBorder="1" applyProtection="1"/>
    <xf numFmtId="0" fontId="8" fillId="0" borderId="0" xfId="1" applyFont="1" applyBorder="1" applyProtection="1"/>
    <xf numFmtId="0" fontId="8" fillId="0" borderId="14" xfId="1" applyFont="1" applyBorder="1" applyProtection="1"/>
    <xf numFmtId="0" fontId="8" fillId="0" borderId="15" xfId="1" applyFont="1" applyBorder="1" applyProtection="1"/>
    <xf numFmtId="0" fontId="9" fillId="2" borderId="16" xfId="1" applyFont="1" applyFill="1" applyBorder="1" applyProtection="1">
      <protection locked="0"/>
    </xf>
    <xf numFmtId="0" fontId="2" fillId="0" borderId="13" xfId="1" applyFont="1" applyBorder="1" applyProtection="1"/>
    <xf numFmtId="0" fontId="2" fillId="0" borderId="0" xfId="1" applyFont="1" applyBorder="1" applyProtection="1"/>
    <xf numFmtId="0" fontId="9" fillId="0" borderId="6" xfId="1" applyFont="1" applyBorder="1" applyProtection="1"/>
    <xf numFmtId="0" fontId="2" fillId="0" borderId="0" xfId="1" applyFont="1" applyProtection="1"/>
    <xf numFmtId="0" fontId="2" fillId="2" borderId="1" xfId="1" applyFont="1" applyFill="1" applyBorder="1" applyProtection="1">
      <protection locked="0"/>
    </xf>
    <xf numFmtId="0" fontId="8" fillId="0" borderId="6" xfId="1" applyFont="1" applyBorder="1" applyProtection="1"/>
    <xf numFmtId="0" fontId="8" fillId="0" borderId="17" xfId="1" applyFont="1" applyBorder="1" applyProtection="1"/>
    <xf numFmtId="0" fontId="9" fillId="0" borderId="0" xfId="0" applyFont="1"/>
    <xf numFmtId="0" fontId="2" fillId="0" borderId="0" xfId="2" applyFont="1" applyBorder="1" applyAlignment="1" applyProtection="1">
      <alignment horizontal="center" textRotation="90"/>
    </xf>
    <xf numFmtId="0" fontId="2" fillId="3" borderId="0" xfId="0" applyFont="1" applyFill="1" applyBorder="1" applyAlignment="1" applyProtection="1">
      <alignment horizontal="right"/>
    </xf>
    <xf numFmtId="0" fontId="2" fillId="3" borderId="0" xfId="0" applyFont="1" applyFill="1" applyBorder="1" applyAlignment="1" applyProtection="1">
      <alignment horizontal="center"/>
    </xf>
    <xf numFmtId="0" fontId="2" fillId="3" borderId="9" xfId="0" applyFont="1" applyFill="1" applyBorder="1" applyAlignment="1" applyProtection="1">
      <alignment horizontal="center"/>
    </xf>
    <xf numFmtId="0" fontId="3" fillId="3" borderId="7" xfId="0" applyFont="1" applyFill="1" applyBorder="1" applyAlignment="1" applyProtection="1">
      <alignment horizontal="center"/>
    </xf>
    <xf numFmtId="0" fontId="3" fillId="3" borderId="0" xfId="0" applyFont="1" applyFill="1" applyBorder="1" applyAlignment="1" applyProtection="1">
      <alignment horizontal="center"/>
    </xf>
    <xf numFmtId="0" fontId="2" fillId="3" borderId="18" xfId="0" applyFont="1" applyFill="1" applyBorder="1" applyAlignment="1" applyProtection="1">
      <alignment horizontal="center"/>
    </xf>
    <xf numFmtId="0" fontId="2" fillId="3" borderId="19" xfId="0" applyFont="1" applyFill="1" applyBorder="1" applyAlignment="1" applyProtection="1">
      <alignment horizontal="center"/>
    </xf>
    <xf numFmtId="0" fontId="2" fillId="3" borderId="20" xfId="0" applyFont="1" applyFill="1" applyBorder="1" applyAlignment="1" applyProtection="1">
      <alignment horizontal="center"/>
    </xf>
    <xf numFmtId="0" fontId="2" fillId="3" borderId="21" xfId="0" applyFont="1" applyFill="1" applyBorder="1" applyAlignment="1" applyProtection="1">
      <alignment horizontal="center"/>
    </xf>
    <xf numFmtId="0" fontId="2" fillId="3" borderId="22" xfId="0" applyFont="1" applyFill="1" applyBorder="1" applyAlignment="1" applyProtection="1">
      <alignment horizontal="center"/>
    </xf>
    <xf numFmtId="0" fontId="2" fillId="3" borderId="23" xfId="0" applyFont="1" applyFill="1" applyBorder="1" applyAlignment="1" applyProtection="1">
      <alignment horizontal="center"/>
    </xf>
    <xf numFmtId="0" fontId="2" fillId="3" borderId="2" xfId="0" applyFont="1" applyFill="1" applyBorder="1" applyAlignment="1" applyProtection="1">
      <alignment horizontal="center"/>
    </xf>
    <xf numFmtId="0" fontId="2" fillId="3" borderId="1" xfId="0" applyFont="1" applyFill="1" applyBorder="1" applyAlignment="1" applyProtection="1">
      <alignment horizontal="center"/>
    </xf>
    <xf numFmtId="0" fontId="2" fillId="3" borderId="24" xfId="0" applyFont="1" applyFill="1" applyBorder="1" applyAlignment="1" applyProtection="1">
      <alignment horizontal="center"/>
    </xf>
    <xf numFmtId="0" fontId="2" fillId="3" borderId="15" xfId="0" applyFont="1" applyFill="1" applyBorder="1" applyAlignment="1" applyProtection="1">
      <alignment horizontal="center"/>
    </xf>
    <xf numFmtId="0" fontId="2" fillId="3" borderId="25" xfId="0" applyFont="1" applyFill="1" applyBorder="1" applyAlignment="1" applyProtection="1">
      <alignment horizontal="center"/>
    </xf>
    <xf numFmtId="0" fontId="2" fillId="3" borderId="26" xfId="0" applyFont="1" applyFill="1" applyBorder="1" applyAlignment="1" applyProtection="1">
      <alignment horizontal="center"/>
    </xf>
    <xf numFmtId="0" fontId="2" fillId="3" borderId="27" xfId="0" applyFont="1" applyFill="1" applyBorder="1" applyAlignment="1" applyProtection="1">
      <alignment horizontal="center"/>
    </xf>
    <xf numFmtId="9" fontId="8" fillId="0" borderId="28" xfId="4" applyFont="1" applyBorder="1" applyProtection="1"/>
    <xf numFmtId="0" fontId="2" fillId="0" borderId="0" xfId="3" applyAlignment="1" applyProtection="1">
      <alignment horizontal="center"/>
    </xf>
    <xf numFmtId="0" fontId="3" fillId="2" borderId="0" xfId="0" applyFont="1" applyFill="1" applyBorder="1" applyAlignment="1">
      <alignment horizontal="center"/>
    </xf>
    <xf numFmtId="0" fontId="3" fillId="0" borderId="29" xfId="3" applyFont="1" applyFill="1" applyBorder="1" applyAlignment="1" applyProtection="1">
      <alignment horizontal="center"/>
    </xf>
    <xf numFmtId="0" fontId="3" fillId="0" borderId="30" xfId="3" applyFont="1" applyFill="1" applyBorder="1" applyAlignment="1" applyProtection="1">
      <alignment horizontal="center"/>
    </xf>
    <xf numFmtId="0" fontId="3" fillId="2" borderId="1" xfId="3" applyFont="1" applyFill="1" applyBorder="1" applyAlignment="1" applyProtection="1">
      <alignment horizontal="center"/>
    </xf>
    <xf numFmtId="0" fontId="8" fillId="2" borderId="28" xfId="1" applyFont="1" applyFill="1" applyBorder="1" applyAlignment="1" applyProtection="1">
      <alignment horizontal="center"/>
      <protection locked="0"/>
    </xf>
    <xf numFmtId="0" fontId="8" fillId="2" borderId="31" xfId="1" applyFont="1" applyFill="1" applyBorder="1" applyAlignment="1" applyProtection="1">
      <alignment horizontal="center"/>
      <protection locked="0"/>
    </xf>
    <xf numFmtId="0" fontId="2" fillId="0" borderId="0" xfId="3" applyAlignment="1" applyProtection="1">
      <alignment horizontal="center"/>
    </xf>
    <xf numFmtId="0" fontId="0" fillId="0" borderId="32" xfId="0" applyBorder="1" applyAlignment="1" applyProtection="1">
      <alignment horizontal="center" vertical="center" textRotation="90" wrapText="1"/>
    </xf>
    <xf numFmtId="0" fontId="0" fillId="0" borderId="33" xfId="0" applyBorder="1" applyAlignment="1" applyProtection="1">
      <alignment horizontal="center" vertical="center" textRotation="90" wrapText="1"/>
    </xf>
    <xf numFmtId="0" fontId="0" fillId="0" borderId="34" xfId="0" applyBorder="1" applyAlignment="1" applyProtection="1">
      <alignment horizontal="center" vertical="center" textRotation="90" wrapText="1"/>
    </xf>
    <xf numFmtId="0" fontId="3" fillId="2" borderId="0" xfId="0" applyFont="1" applyFill="1" applyBorder="1" applyAlignment="1">
      <alignment horizontal="center"/>
    </xf>
    <xf numFmtId="0" fontId="2" fillId="2" borderId="35" xfId="0" applyFont="1" applyFill="1" applyBorder="1" applyAlignment="1" applyProtection="1">
      <alignment horizontal="center"/>
      <protection locked="0"/>
    </xf>
    <xf numFmtId="0" fontId="2" fillId="2" borderId="36" xfId="0" applyFont="1" applyFill="1" applyBorder="1" applyAlignment="1" applyProtection="1">
      <alignment horizontal="center"/>
      <protection locked="0"/>
    </xf>
    <xf numFmtId="0" fontId="2" fillId="2" borderId="26" xfId="0" applyFont="1" applyFill="1" applyBorder="1" applyAlignment="1" applyProtection="1">
      <alignment horizontal="center"/>
      <protection locked="0"/>
    </xf>
    <xf numFmtId="0" fontId="3" fillId="2" borderId="1" xfId="3" applyFont="1" applyFill="1" applyBorder="1" applyAlignment="1" applyProtection="1">
      <alignment horizontal="center"/>
      <protection locked="0"/>
    </xf>
  </cellXfs>
  <cellStyles count="6">
    <cellStyle name="Normal" xfId="0" builtinId="0"/>
    <cellStyle name="Normal 2" xfId="1" xr:uid="{CB194C64-A2CE-45C8-BBE6-3E42D677DD8C}"/>
    <cellStyle name="Normal_Calc sheet-liquors 5-04" xfId="2" xr:uid="{25B8A230-6202-4CDB-AA5B-B9D62B8E7C7A}"/>
    <cellStyle name="Normal_Calc sht-stovint 9-03" xfId="3" xr:uid="{B869F392-7F78-4333-8369-8064DCEA7E76}"/>
    <cellStyle name="Percent" xfId="4" builtinId="5"/>
    <cellStyle name="Percent 2" xfId="5" xr:uid="{8A3C86BE-D90E-45EC-A140-41E109942E5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38100</xdr:colOff>
      <xdr:row>42</xdr:row>
      <xdr:rowOff>15240</xdr:rowOff>
    </xdr:to>
    <xdr:sp macro="" textlink="">
      <xdr:nvSpPr>
        <xdr:cNvPr id="2" name="Text Box 1">
          <a:extLst>
            <a:ext uri="{FF2B5EF4-FFF2-40B4-BE49-F238E27FC236}">
              <a16:creationId xmlns:a16="http://schemas.microsoft.com/office/drawing/2014/main" id="{7468F725-3B22-B999-DE68-06E4D237A951}"/>
            </a:ext>
          </a:extLst>
        </xdr:cNvPr>
        <xdr:cNvSpPr txBox="1">
          <a:spLocks noChangeArrowheads="1"/>
        </xdr:cNvSpPr>
      </xdr:nvSpPr>
      <xdr:spPr bwMode="auto">
        <a:xfrm>
          <a:off x="0" y="0"/>
          <a:ext cx="9182100" cy="705612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r>
            <a:rPr lang="en-US" sz="1100" b="0" i="0">
              <a:effectLst/>
              <a:latin typeface="+mn-lt"/>
              <a:ea typeface="+mn-ea"/>
              <a:cs typeface="+mn-cs"/>
            </a:rPr>
            <a:t>Disclaimer</a:t>
          </a:r>
        </a:p>
        <a:p>
          <a:r>
            <a:rPr lang="en-US" sz="1100" b="0" i="0">
              <a:effectLst/>
              <a:latin typeface="+mn-lt"/>
              <a:ea typeface="+mn-ea"/>
              <a:cs typeface="+mn-cs"/>
            </a:rPr>
            <a:t>The National Laboratory of the Rockies (NLR) is operated for the U.S. Department of Energy (DOE) by Alliance for Energy Innovation, LLC ("Alliance").</a:t>
          </a:r>
        </a:p>
        <a:p>
          <a:r>
            <a:rPr lang="en-US" sz="1100" b="0" i="0">
              <a:effectLst/>
              <a:latin typeface="+mn-lt"/>
              <a:ea typeface="+mn-ea"/>
              <a:cs typeface="+mn-cs"/>
            </a:rPr>
            <a:t>Access to or use of any data or software made available on this server ("Data") shall impose the following obligations on the user, and use of the Data constitutes user's agreement to these terms. The user is granted the right, without any fee or cost, to use or copy the Data, provided that this entire notice appears in all copies of the Data. Further, the user agrees to credit DOE/NLR/ALLIANCE in any publication that results from the use of the Data. The names DOE/NLR/ALLIANCE, however, may not be used in any advertising or publicity to endorse or promote any products or commercial entities unless specific written permission is obtained from DOE/NLR/ ALLIANCE. The user also understands that DOE/NLR/ALLIANCE are not obligated to provide the user with any support, consulting, training or assistance of any kind with regard to the use of the Data or to provide the user with any updates, revisions or new versions thereof. DOE, NLR, and ALLIANCE do not guarantee or endorse any results generated by use of the Data, and user is entirely responsible for the results and any reliance on the results or the Data in general.</a:t>
          </a:r>
        </a:p>
        <a:p>
          <a:r>
            <a:rPr lang="en-US" sz="1100" b="0" i="0">
              <a:effectLst/>
              <a:latin typeface="+mn-lt"/>
              <a:ea typeface="+mn-ea"/>
              <a:cs typeface="+mn-cs"/>
            </a:rPr>
            <a:t>USER AGREES TO INDEMNIFY DOE/NLR/ALLIANCE AND ITS SUBSIDIARIES, AFFILIATES, OFFICERS, AGENTS, AND EMPLOYEES AGAINST ANY CLAIM OR DEMAND, INCLUDING REASONABLE ATTORNEYS' FEES, RELATED TO USER'S USE OF THE DATA. THE DATA ARE PROVIDED BY DOE/NLR/ALLIANCE "AS IS," AND ANY EXPRESS OR IMPLIED WARRANTIES, INCLUDING BUT NOT LIMITED TO THE IMPLIED WARRANTIES OF MERCHANTABILITY AND FITNESS FOR A PARTICULAR PURPOSE ARE DISCLAIMED. DOE/NLR/ALLIANCE ASSUME NO LEGAL LIABILITY OR RESPONSIBILITY FOR THE ACCURACY, COMPLETENESS, OR USEFULNESS OF THE DATA, OR REPRESENT THAT ITS USE WOULD NOT INFRINGE PRIVATELY OWNED RIGHTS. IN NO EVENT SHALL DOE/NLR/ALLIANCE BE LIABLE FOR ANY SPECIAL, INDIRECT OR CONSEQUENTIAL DAMAGES OR ANY DAMAGES WHATSOEVER, INCLUDING BUT NOT LIMITED TO CLAIMS ASSOCIATED WITH THE LOSS OF DATA OR PROFITS, THAT MAY RESULT FROM AN ACTION IN CONTRACT, NEGLIGENCE OR OTHER TORTIOUS CLAIM THAT ARISES OUT OF OR IN CONNECTION WITH THE ACCESS, USE OR PERFORMANCE OF THE DATA.</a:t>
          </a:r>
        </a:p>
        <a:p>
          <a:pPr algn="l" rtl="0">
            <a:lnSpc>
              <a:spcPts val="900"/>
            </a:lnSpc>
            <a:defRPr sz="1000"/>
          </a:pPr>
          <a:endParaRPr lang="en-US" sz="900" b="0" i="0" u="none" strike="noStrike" baseline="0">
            <a:solidFill>
              <a:srgbClr val="000000"/>
            </a:solidFill>
            <a:latin typeface="Geneva"/>
          </a:endParaRPr>
        </a:p>
        <a:p>
          <a:pPr algn="l" rtl="0">
            <a:lnSpc>
              <a:spcPts val="900"/>
            </a:lnSpc>
            <a:defRPr sz="1000"/>
          </a:pPr>
          <a:r>
            <a:rPr lang="en-US" sz="900" b="1" i="0" u="none" strike="noStrike" baseline="0">
              <a:solidFill>
                <a:srgbClr val="000000"/>
              </a:solidFill>
              <a:latin typeface="Geneva"/>
            </a:rPr>
            <a:t>Instructions for use:</a:t>
          </a:r>
          <a:endParaRPr lang="en-US" sz="900" b="0" i="0" u="none" strike="noStrike" baseline="0">
            <a:solidFill>
              <a:srgbClr val="000000"/>
            </a:solidFill>
            <a:latin typeface="Geneva"/>
          </a:endParaRPr>
        </a:p>
        <a:p>
          <a:pPr algn="l" rtl="0">
            <a:lnSpc>
              <a:spcPts val="900"/>
            </a:lnSpc>
            <a:defRPr sz="1000"/>
          </a:pPr>
          <a:endParaRPr lang="en-US" sz="900" b="0" i="0" u="none" strike="noStrike" baseline="0">
            <a:solidFill>
              <a:srgbClr val="000000"/>
            </a:solidFill>
            <a:latin typeface="Geneva"/>
          </a:endParaRPr>
        </a:p>
        <a:p>
          <a:pPr algn="l" rtl="0">
            <a:lnSpc>
              <a:spcPts val="900"/>
            </a:lnSpc>
            <a:defRPr sz="1000"/>
          </a:pPr>
          <a:r>
            <a:rPr lang="en-US" sz="900" b="0" i="0" u="none" strike="noStrike" baseline="0">
              <a:solidFill>
                <a:srgbClr val="000000"/>
              </a:solidFill>
              <a:latin typeface="Geneva"/>
            </a:rPr>
            <a:t>- This workbook is intended for use in conjunction with National Laboratory of the Rockies (NLR) approved Laboratory Analytical Procedures (LAPs) only.</a:t>
          </a:r>
        </a:p>
        <a:p>
          <a:pPr algn="l" rtl="0">
            <a:lnSpc>
              <a:spcPts val="900"/>
            </a:lnSpc>
            <a:defRPr sz="1000"/>
          </a:pPr>
          <a:endParaRPr lang="en-US" sz="900" b="0" i="0" u="none" strike="noStrike" baseline="0">
            <a:solidFill>
              <a:srgbClr val="000000"/>
            </a:solidFill>
            <a:latin typeface="Geneva"/>
          </a:endParaRPr>
        </a:p>
        <a:p>
          <a:pPr algn="l" rtl="0">
            <a:lnSpc>
              <a:spcPts val="900"/>
            </a:lnSpc>
            <a:defRPr sz="1000"/>
          </a:pPr>
          <a:r>
            <a:rPr lang="en-US" sz="900" b="0" i="0" u="none" strike="noStrike" baseline="0">
              <a:solidFill>
                <a:srgbClr val="000000"/>
              </a:solidFill>
              <a:latin typeface="Geneva"/>
            </a:rPr>
            <a:t>- Cells highlighted in blue are areas where values or information should be entered.</a:t>
          </a:r>
        </a:p>
        <a:p>
          <a:pPr algn="l" rtl="0">
            <a:lnSpc>
              <a:spcPts val="900"/>
            </a:lnSpc>
            <a:defRPr sz="1000"/>
          </a:pPr>
          <a:r>
            <a:rPr lang="en-US" sz="900" b="0" i="0" u="none" strike="noStrike" baseline="0">
              <a:solidFill>
                <a:srgbClr val="000000"/>
              </a:solidFill>
              <a:latin typeface="Geneva"/>
            </a:rPr>
            <a:t>- Cells in white are calculations or references that should not be changed unless necessary.</a:t>
          </a:r>
        </a:p>
        <a:p>
          <a:pPr algn="l" rtl="0">
            <a:lnSpc>
              <a:spcPts val="900"/>
            </a:lnSpc>
            <a:defRPr sz="1000"/>
          </a:pPr>
          <a:endParaRPr lang="en-US" sz="900" b="0" i="0" u="none" strike="noStrike" baseline="0">
            <a:solidFill>
              <a:srgbClr val="000000"/>
            </a:solidFill>
            <a:latin typeface="Geneva"/>
          </a:endParaRPr>
        </a:p>
        <a:p>
          <a:pPr algn="l" rtl="0">
            <a:lnSpc>
              <a:spcPts val="900"/>
            </a:lnSpc>
            <a:defRPr sz="1000"/>
          </a:pPr>
          <a:r>
            <a:rPr lang="en-US" sz="900" b="0" i="0" u="none" strike="noStrike" baseline="0">
              <a:solidFill>
                <a:srgbClr val="000000"/>
              </a:solidFill>
              <a:latin typeface="Geneva"/>
            </a:rPr>
            <a:t>- The pages in this workbook are locked to protect the integrity of the workbook.  Many of the cells contain calculations that can be inadvertently changed or copied over.  To unlock a sheet, choose the Tools option from the menu, choose Protection, and highlight the Unprotect Sheet option.  This will unlock all of the cells in the page.  Unlocking is not recommended unless product specific changes must be made.</a:t>
          </a:r>
        </a:p>
        <a:p>
          <a:pPr algn="l" rtl="0">
            <a:lnSpc>
              <a:spcPts val="800"/>
            </a:lnSpc>
            <a:defRPr sz="1000"/>
          </a:pPr>
          <a:endParaRPr lang="en-US" sz="900" b="0" i="0" u="none" strike="noStrike" baseline="0">
            <a:solidFill>
              <a:srgbClr val="000000"/>
            </a:solidFill>
            <a:latin typeface="Geneva"/>
          </a:endParaRPr>
        </a:p>
        <a:p>
          <a:pPr algn="l" rtl="0">
            <a:lnSpc>
              <a:spcPts val="800"/>
            </a:lnSpc>
            <a:defRPr sz="1000"/>
          </a:pPr>
          <a:r>
            <a:rPr lang="en-US" sz="900" b="0" i="0" u="none" strike="noStrike" baseline="0">
              <a:solidFill>
                <a:srgbClr val="000000"/>
              </a:solidFill>
              <a:latin typeface="Geneva"/>
            </a:rPr>
            <a:t>- This workbook may be distributed to other organizations in its original form only.</a:t>
          </a:r>
        </a:p>
        <a:p>
          <a:pPr algn="l" rtl="0">
            <a:lnSpc>
              <a:spcPts val="800"/>
            </a:lnSpc>
            <a:defRPr sz="1000"/>
          </a:pPr>
          <a:endParaRPr lang="en-US" sz="900" b="0" i="0" u="none" strike="noStrike" baseline="0">
            <a:solidFill>
              <a:srgbClr val="000000"/>
            </a:solidFill>
            <a:latin typeface="Geneva"/>
          </a:endParaRPr>
        </a:p>
        <a:p>
          <a:pPr algn="l" rtl="0">
            <a:lnSpc>
              <a:spcPts val="800"/>
            </a:lnSpc>
            <a:defRPr sz="1000"/>
          </a:pPr>
          <a:r>
            <a:rPr lang="en-US" sz="900" b="0" i="0" u="none" strike="noStrike" baseline="0">
              <a:solidFill>
                <a:srgbClr val="000000"/>
              </a:solidFill>
              <a:latin typeface="Geneva"/>
            </a:rPr>
            <a:t>- Abbreviations:</a:t>
          </a:r>
        </a:p>
        <a:p>
          <a:pPr algn="l" rtl="0">
            <a:defRPr sz="1000"/>
          </a:pPr>
          <a:r>
            <a:rPr lang="en-US" sz="900" b="0" i="0" u="none" strike="noStrike" baseline="0">
              <a:solidFill>
                <a:srgbClr val="000000"/>
              </a:solidFill>
              <a:latin typeface="Geneva"/>
            </a:rPr>
            <a:t>TRB- Technical Record Book</a:t>
          </a:r>
        </a:p>
        <a:p>
          <a:pPr algn="l" rtl="0">
            <a:lnSpc>
              <a:spcPts val="800"/>
            </a:lnSpc>
            <a:defRPr sz="1000"/>
          </a:pPr>
          <a:r>
            <a:rPr lang="en-US" sz="900" b="0" i="0" u="none" strike="noStrike" baseline="0">
              <a:solidFill>
                <a:srgbClr val="000000"/>
              </a:solidFill>
              <a:latin typeface="Geneva"/>
            </a:rPr>
            <a:t>ADW- Air dry weight, the weight of a sample or apparatus after air drying or vacuum oven drying</a:t>
          </a:r>
        </a:p>
        <a:p>
          <a:pPr algn="l" rtl="0">
            <a:lnSpc>
              <a:spcPts val="800"/>
            </a:lnSpc>
            <a:defRPr sz="1000"/>
          </a:pPr>
          <a:r>
            <a:rPr lang="en-US" sz="900" b="0" i="0" u="none" strike="noStrike" baseline="0">
              <a:solidFill>
                <a:srgbClr val="000000"/>
              </a:solidFill>
              <a:latin typeface="Geneva"/>
            </a:rPr>
            <a:t>ODW- Oven dry weight, the weight of a sample or apparatus corrected for moisture content</a:t>
          </a:r>
        </a:p>
        <a:p>
          <a:pPr algn="l" rtl="0">
            <a:defRPr sz="1000"/>
          </a:pPr>
          <a:endParaRPr lang="en-US" sz="900" b="0" i="0" u="none" strike="noStrike" baseline="0">
            <a:solidFill>
              <a:srgbClr val="000000"/>
            </a:solidFill>
            <a:latin typeface="Geneva"/>
          </a:endParaRPr>
        </a:p>
        <a:p>
          <a:pPr rtl="0" fontAlgn="base">
            <a:lnSpc>
              <a:spcPts val="800"/>
            </a:lnSpc>
          </a:pPr>
          <a:r>
            <a:rPr lang="en-US" sz="900" b="0" i="0" u="none" strike="noStrike" baseline="0">
              <a:solidFill>
                <a:srgbClr val="000000"/>
              </a:solidFill>
              <a:latin typeface="Geneva"/>
            </a:rPr>
            <a:t>-</a:t>
          </a:r>
          <a:r>
            <a:rPr lang="en-US" sz="900" b="0" i="0" u="none" strike="noStrike" baseline="0">
              <a:solidFill>
                <a:srgbClr val="000000"/>
              </a:solidFill>
              <a:latin typeface="Geneva"/>
              <a:ea typeface="+mn-ea"/>
              <a:cs typeface="+mn-cs"/>
            </a:rPr>
            <a:t>From version 08-18-2006 to 07-08-2011, the following changes were made:</a:t>
          </a:r>
        </a:p>
        <a:p>
          <a:pPr rtl="0" fontAlgn="base"/>
          <a:r>
            <a:rPr lang="en-US" sz="900" b="0" i="0" u="none" strike="noStrike" baseline="0">
              <a:solidFill>
                <a:srgbClr val="000000"/>
              </a:solidFill>
              <a:latin typeface="Geneva"/>
              <a:ea typeface="+mn-ea"/>
              <a:cs typeface="+mn-cs"/>
            </a:rPr>
            <a:t>	- The acetic acid to acetate modifier was corrected</a:t>
          </a:r>
        </a:p>
        <a:p>
          <a:pPr rtl="0">
            <a:lnSpc>
              <a:spcPts val="800"/>
            </a:lnSpc>
          </a:pPr>
          <a:r>
            <a:rPr lang="en-US" sz="900" b="0" i="0" u="none" strike="noStrike" baseline="0">
              <a:solidFill>
                <a:srgbClr val="000000"/>
              </a:solidFill>
              <a:latin typeface="Geneva"/>
              <a:ea typeface="+mn-ea"/>
              <a:cs typeface="+mn-cs"/>
            </a:rPr>
            <a:t>	- A new Sugar Recovery Standard tab was added to handle triplicate SRS measurements</a:t>
          </a:r>
        </a:p>
        <a:p>
          <a:pPr rtl="0">
            <a:lnSpc>
              <a:spcPts val="800"/>
            </a:lnSpc>
          </a:pPr>
          <a:r>
            <a:rPr lang="en-US" sz="900" b="0" i="0" u="none" strike="noStrike" baseline="0">
              <a:solidFill>
                <a:srgbClr val="000000"/>
              </a:solidFill>
              <a:latin typeface="Geneva"/>
              <a:ea typeface="+mn-ea"/>
              <a:cs typeface="+mn-cs"/>
            </a:rPr>
            <a:t>	-The ability to choose from multiple SRS recoveries was included</a:t>
          </a:r>
        </a:p>
        <a:p>
          <a:pPr algn="l" rtl="0">
            <a:defRPr sz="1000"/>
          </a:pPr>
          <a:endParaRPr lang="en-US" sz="900" b="0" i="0" u="none" strike="noStrike" baseline="0">
            <a:solidFill>
              <a:srgbClr val="000000"/>
            </a:solidFill>
            <a:latin typeface="Geneva"/>
          </a:endParaRPr>
        </a:p>
        <a:p>
          <a:pPr algn="l" rtl="0">
            <a:defRPr sz="1000"/>
          </a:pPr>
          <a:endParaRPr lang="en-US" sz="900" b="0" i="0" u="none" strike="noStrike" baseline="0">
            <a:solidFill>
              <a:srgbClr val="000000"/>
            </a:solidFill>
            <a:latin typeface="Geneva"/>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F7659-7C6A-4E4E-A05B-85EBA164529D}">
  <dimension ref="A1"/>
  <sheetViews>
    <sheetView tabSelected="1" topLeftCell="A13" workbookViewId="0">
      <selection activeCell="Q14" sqref="Q14"/>
    </sheetView>
  </sheetViews>
  <sheetFormatPr defaultRowHeight="12.75"/>
  <sheetData/>
  <sheetProtection sheet="1" objects="1" scenarios="1"/>
  <phoneticPr fontId="0" type="noConversion"/>
  <pageMargins left="0.75" right="0.75" top="1" bottom="1"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D58EB-1F33-4F05-B573-3770D00A13F6}">
  <sheetPr codeName="Sheet8">
    <pageSetUpPr fitToPage="1"/>
  </sheetPr>
  <dimension ref="A1:L62"/>
  <sheetViews>
    <sheetView workbookViewId="0">
      <selection activeCell="C3" sqref="C3"/>
    </sheetView>
  </sheetViews>
  <sheetFormatPr defaultColWidth="10.85546875" defaultRowHeight="12"/>
  <cols>
    <col min="1" max="1" width="10.85546875" style="1" customWidth="1"/>
    <col min="2" max="2" width="16.42578125" style="6" customWidth="1"/>
    <col min="3" max="3" width="10.85546875" style="2" customWidth="1"/>
    <col min="4" max="5" width="7.7109375" style="1" customWidth="1"/>
    <col min="6" max="6" width="12.28515625" style="2" customWidth="1"/>
    <col min="7" max="10" width="7.7109375" style="1" customWidth="1"/>
    <col min="11" max="11" width="14.5703125" style="5" bestFit="1" customWidth="1"/>
    <col min="12" max="16384" width="10.85546875" style="5"/>
  </cols>
  <sheetData>
    <row r="1" spans="1:12">
      <c r="A1" s="109"/>
      <c r="D1" s="109"/>
      <c r="E1" s="109"/>
      <c r="G1" s="109"/>
      <c r="H1" s="109"/>
      <c r="I1" s="109"/>
      <c r="J1" s="109"/>
      <c r="K1" s="44" t="s">
        <v>98</v>
      </c>
      <c r="L1" s="45"/>
    </row>
    <row r="2" spans="1:12" s="24" customFormat="1" ht="87.75">
      <c r="A2" s="24" t="s">
        <v>0</v>
      </c>
      <c r="B2" s="23" t="s">
        <v>42</v>
      </c>
      <c r="C2" s="47" t="s">
        <v>140</v>
      </c>
      <c r="D2" s="24" t="s">
        <v>65</v>
      </c>
      <c r="E2" s="24" t="s">
        <v>112</v>
      </c>
      <c r="F2" s="47" t="s">
        <v>141</v>
      </c>
      <c r="G2" s="24" t="s">
        <v>142</v>
      </c>
      <c r="H2" s="24" t="s">
        <v>143</v>
      </c>
      <c r="I2" s="55" t="s">
        <v>144</v>
      </c>
      <c r="J2" s="55" t="s">
        <v>56</v>
      </c>
    </row>
    <row r="3" spans="1:12">
      <c r="A3" s="109">
        <f>'TRB Record'!A2</f>
        <v>1</v>
      </c>
      <c r="B3" s="6">
        <f>'TRB Record'!C2</f>
        <v>0</v>
      </c>
      <c r="D3" s="109">
        <f>Lignin!E2</f>
        <v>0</v>
      </c>
      <c r="E3" s="109">
        <f>Lignin!U2</f>
        <v>87</v>
      </c>
      <c r="G3" s="16">
        <f t="shared" ref="G3:G34" si="0">F3*E3</f>
        <v>0</v>
      </c>
      <c r="H3" s="15">
        <f>59/60</f>
        <v>0.98333333333333328</v>
      </c>
      <c r="I3" s="16">
        <f>IF(D3=0,0,(H3*G3/D3)*100)</f>
        <v>0</v>
      </c>
      <c r="J3" s="16"/>
    </row>
    <row r="4" spans="1:12">
      <c r="A4" s="109" t="str">
        <f>'TRB Record'!A3</f>
        <v>replicate 1</v>
      </c>
      <c r="B4" s="6">
        <f>'TRB Record'!C3</f>
        <v>0</v>
      </c>
      <c r="D4" s="109">
        <f>Lignin!E3</f>
        <v>0</v>
      </c>
      <c r="E4" s="109">
        <f>Lignin!U3</f>
        <v>87</v>
      </c>
      <c r="G4" s="16">
        <f t="shared" si="0"/>
        <v>0</v>
      </c>
      <c r="H4" s="15">
        <f t="shared" ref="H4:H62" si="1">59/60</f>
        <v>0.98333333333333328</v>
      </c>
      <c r="I4" s="16">
        <f t="shared" ref="I4:I62" si="2">IF(D4=0,0,(H4*G4/D4)*100)</f>
        <v>0</v>
      </c>
      <c r="J4" s="16">
        <f>AVERAGE(I3,I4)</f>
        <v>0</v>
      </c>
    </row>
    <row r="5" spans="1:12">
      <c r="A5" s="109">
        <f>'TRB Record'!A4</f>
        <v>2</v>
      </c>
      <c r="B5" s="6">
        <f>'TRB Record'!C4</f>
        <v>0</v>
      </c>
      <c r="D5" s="109">
        <f>Lignin!E4</f>
        <v>0</v>
      </c>
      <c r="E5" s="109">
        <f>Lignin!U4</f>
        <v>87</v>
      </c>
      <c r="G5" s="16">
        <f t="shared" si="0"/>
        <v>0</v>
      </c>
      <c r="H5" s="15">
        <f t="shared" si="1"/>
        <v>0.98333333333333328</v>
      </c>
      <c r="I5" s="16">
        <f t="shared" si="2"/>
        <v>0</v>
      </c>
      <c r="J5" s="16"/>
    </row>
    <row r="6" spans="1:12">
      <c r="A6" s="109" t="str">
        <f>'TRB Record'!A5</f>
        <v>replicate 2</v>
      </c>
      <c r="B6" s="6">
        <f>'TRB Record'!C5</f>
        <v>0</v>
      </c>
      <c r="D6" s="109">
        <f>Lignin!E5</f>
        <v>0</v>
      </c>
      <c r="E6" s="109">
        <f>Lignin!U5</f>
        <v>87</v>
      </c>
      <c r="G6" s="16">
        <f t="shared" si="0"/>
        <v>0</v>
      </c>
      <c r="H6" s="15">
        <f t="shared" si="1"/>
        <v>0.98333333333333328</v>
      </c>
      <c r="I6" s="16">
        <f t="shared" si="2"/>
        <v>0</v>
      </c>
      <c r="J6" s="16">
        <f>AVERAGE(I5,I6)</f>
        <v>0</v>
      </c>
    </row>
    <row r="7" spans="1:12">
      <c r="A7" s="109">
        <f>'TRB Record'!A6</f>
        <v>3</v>
      </c>
      <c r="B7" s="6">
        <f>'TRB Record'!C6</f>
        <v>0</v>
      </c>
      <c r="D7" s="109">
        <f>Lignin!E6</f>
        <v>0</v>
      </c>
      <c r="E7" s="109">
        <f>Lignin!U6</f>
        <v>87</v>
      </c>
      <c r="G7" s="16">
        <f t="shared" si="0"/>
        <v>0</v>
      </c>
      <c r="H7" s="15">
        <f t="shared" si="1"/>
        <v>0.98333333333333328</v>
      </c>
      <c r="I7" s="16">
        <f t="shared" si="2"/>
        <v>0</v>
      </c>
      <c r="J7" s="16"/>
    </row>
    <row r="8" spans="1:12">
      <c r="A8" s="109" t="str">
        <f>'TRB Record'!A7</f>
        <v>replicate 3</v>
      </c>
      <c r="B8" s="6">
        <f>'TRB Record'!C7</f>
        <v>0</v>
      </c>
      <c r="D8" s="109">
        <f>Lignin!E7</f>
        <v>0</v>
      </c>
      <c r="E8" s="109">
        <f>Lignin!U7</f>
        <v>87</v>
      </c>
      <c r="G8" s="16">
        <f t="shared" si="0"/>
        <v>0</v>
      </c>
      <c r="H8" s="15">
        <f t="shared" si="1"/>
        <v>0.98333333333333328</v>
      </c>
      <c r="I8" s="16">
        <f t="shared" si="2"/>
        <v>0</v>
      </c>
      <c r="J8" s="16">
        <f>AVERAGE(I7,I8)</f>
        <v>0</v>
      </c>
    </row>
    <row r="9" spans="1:12">
      <c r="A9" s="109">
        <f>'TRB Record'!A8</f>
        <v>4</v>
      </c>
      <c r="B9" s="6">
        <f>'TRB Record'!C8</f>
        <v>0</v>
      </c>
      <c r="D9" s="109">
        <f>Lignin!E8</f>
        <v>0</v>
      </c>
      <c r="E9" s="109">
        <f>Lignin!U8</f>
        <v>87</v>
      </c>
      <c r="G9" s="16">
        <f t="shared" si="0"/>
        <v>0</v>
      </c>
      <c r="H9" s="15">
        <f t="shared" si="1"/>
        <v>0.98333333333333328</v>
      </c>
      <c r="I9" s="16">
        <f t="shared" si="2"/>
        <v>0</v>
      </c>
      <c r="J9" s="16"/>
    </row>
    <row r="10" spans="1:12">
      <c r="A10" s="109" t="str">
        <f>'TRB Record'!A9</f>
        <v>replicate 4</v>
      </c>
      <c r="B10" s="6">
        <f>'TRB Record'!C9</f>
        <v>0</v>
      </c>
      <c r="D10" s="109">
        <f>Lignin!E9</f>
        <v>0</v>
      </c>
      <c r="E10" s="109">
        <f>Lignin!U9</f>
        <v>87</v>
      </c>
      <c r="G10" s="16">
        <f t="shared" si="0"/>
        <v>0</v>
      </c>
      <c r="H10" s="15">
        <f t="shared" si="1"/>
        <v>0.98333333333333328</v>
      </c>
      <c r="I10" s="16">
        <f t="shared" si="2"/>
        <v>0</v>
      </c>
      <c r="J10" s="16">
        <f>AVERAGE(I9,I10)</f>
        <v>0</v>
      </c>
    </row>
    <row r="11" spans="1:12">
      <c r="A11" s="109">
        <f>'TRB Record'!A10</f>
        <v>5</v>
      </c>
      <c r="B11" s="6">
        <f>'TRB Record'!C10</f>
        <v>0</v>
      </c>
      <c r="D11" s="109">
        <f>Lignin!E10</f>
        <v>0</v>
      </c>
      <c r="E11" s="109">
        <f>Lignin!U10</f>
        <v>87</v>
      </c>
      <c r="G11" s="16">
        <f t="shared" si="0"/>
        <v>0</v>
      </c>
      <c r="H11" s="15">
        <f t="shared" si="1"/>
        <v>0.98333333333333328</v>
      </c>
      <c r="I11" s="16">
        <f t="shared" si="2"/>
        <v>0</v>
      </c>
      <c r="J11" s="16"/>
    </row>
    <row r="12" spans="1:12">
      <c r="A12" s="109" t="str">
        <f>'TRB Record'!A11</f>
        <v>replicate 5</v>
      </c>
      <c r="B12" s="6">
        <f>'TRB Record'!C11</f>
        <v>0</v>
      </c>
      <c r="D12" s="109">
        <f>Lignin!E11</f>
        <v>0</v>
      </c>
      <c r="E12" s="109">
        <f>Lignin!U11</f>
        <v>87</v>
      </c>
      <c r="G12" s="16">
        <f t="shared" si="0"/>
        <v>0</v>
      </c>
      <c r="H12" s="15">
        <f t="shared" si="1"/>
        <v>0.98333333333333328</v>
      </c>
      <c r="I12" s="16">
        <f t="shared" si="2"/>
        <v>0</v>
      </c>
      <c r="J12" s="16">
        <f>AVERAGE(I11,I12)</f>
        <v>0</v>
      </c>
    </row>
    <row r="13" spans="1:12">
      <c r="A13" s="109">
        <f>'TRB Record'!A12</f>
        <v>6</v>
      </c>
      <c r="B13" s="6">
        <f>'TRB Record'!C12</f>
        <v>0</v>
      </c>
      <c r="D13" s="109">
        <f>Lignin!E12</f>
        <v>0</v>
      </c>
      <c r="E13" s="109">
        <f>Lignin!U12</f>
        <v>87</v>
      </c>
      <c r="G13" s="16">
        <f t="shared" si="0"/>
        <v>0</v>
      </c>
      <c r="H13" s="15">
        <f t="shared" si="1"/>
        <v>0.98333333333333328</v>
      </c>
      <c r="I13" s="16">
        <f t="shared" si="2"/>
        <v>0</v>
      </c>
      <c r="J13" s="16"/>
    </row>
    <row r="14" spans="1:12">
      <c r="A14" s="109" t="str">
        <f>'TRB Record'!A13</f>
        <v>replicate 6</v>
      </c>
      <c r="B14" s="6">
        <f>'TRB Record'!C13</f>
        <v>0</v>
      </c>
      <c r="D14" s="109">
        <f>Lignin!E13</f>
        <v>0</v>
      </c>
      <c r="E14" s="109">
        <f>Lignin!U13</f>
        <v>87</v>
      </c>
      <c r="G14" s="16">
        <f t="shared" si="0"/>
        <v>0</v>
      </c>
      <c r="H14" s="15">
        <f t="shared" si="1"/>
        <v>0.98333333333333328</v>
      </c>
      <c r="I14" s="16">
        <f t="shared" si="2"/>
        <v>0</v>
      </c>
      <c r="J14" s="16">
        <f>AVERAGE(I13,I14)</f>
        <v>0</v>
      </c>
    </row>
    <row r="15" spans="1:12">
      <c r="A15" s="109">
        <f>'TRB Record'!A14</f>
        <v>7</v>
      </c>
      <c r="B15" s="6">
        <f>'TRB Record'!C14</f>
        <v>0</v>
      </c>
      <c r="D15" s="109">
        <f>Lignin!E14</f>
        <v>0</v>
      </c>
      <c r="E15" s="109">
        <f>Lignin!U14</f>
        <v>86.73</v>
      </c>
      <c r="G15" s="16">
        <f t="shared" si="0"/>
        <v>0</v>
      </c>
      <c r="H15" s="15">
        <f t="shared" si="1"/>
        <v>0.98333333333333328</v>
      </c>
      <c r="I15" s="16">
        <f t="shared" si="2"/>
        <v>0</v>
      </c>
      <c r="J15" s="16"/>
    </row>
    <row r="16" spans="1:12">
      <c r="A16" s="109" t="str">
        <f>'TRB Record'!A15</f>
        <v>replicate 7</v>
      </c>
      <c r="B16" s="6">
        <f>'TRB Record'!C15</f>
        <v>0</v>
      </c>
      <c r="D16" s="109">
        <f>Lignin!E15</f>
        <v>0</v>
      </c>
      <c r="E16" s="109">
        <f>Lignin!U15</f>
        <v>86.73</v>
      </c>
      <c r="G16" s="16">
        <f t="shared" si="0"/>
        <v>0</v>
      </c>
      <c r="H16" s="15">
        <f t="shared" si="1"/>
        <v>0.98333333333333328</v>
      </c>
      <c r="I16" s="16">
        <f t="shared" si="2"/>
        <v>0</v>
      </c>
      <c r="J16" s="16">
        <f>AVERAGE(I15,I16)</f>
        <v>0</v>
      </c>
    </row>
    <row r="17" spans="1:10">
      <c r="A17" s="109">
        <f>'TRB Record'!A16</f>
        <v>8</v>
      </c>
      <c r="B17" s="6">
        <f>'TRB Record'!C16</f>
        <v>0</v>
      </c>
      <c r="D17" s="109">
        <f>Lignin!E16</f>
        <v>0</v>
      </c>
      <c r="E17" s="109">
        <f>Lignin!U16</f>
        <v>86.73</v>
      </c>
      <c r="G17" s="16">
        <f t="shared" si="0"/>
        <v>0</v>
      </c>
      <c r="H17" s="15">
        <f t="shared" si="1"/>
        <v>0.98333333333333328</v>
      </c>
      <c r="I17" s="16">
        <f t="shared" si="2"/>
        <v>0</v>
      </c>
      <c r="J17" s="16"/>
    </row>
    <row r="18" spans="1:10">
      <c r="A18" s="109" t="str">
        <f>'TRB Record'!A17</f>
        <v>replicate 8</v>
      </c>
      <c r="B18" s="6">
        <f>'TRB Record'!C17</f>
        <v>0</v>
      </c>
      <c r="D18" s="109">
        <f>Lignin!E17</f>
        <v>0</v>
      </c>
      <c r="E18" s="109">
        <f>Lignin!U17</f>
        <v>86.73</v>
      </c>
      <c r="G18" s="16">
        <f t="shared" si="0"/>
        <v>0</v>
      </c>
      <c r="H18" s="15">
        <f t="shared" si="1"/>
        <v>0.98333333333333328</v>
      </c>
      <c r="I18" s="16">
        <f t="shared" si="2"/>
        <v>0</v>
      </c>
      <c r="J18" s="16">
        <f>AVERAGE(I17,I18)</f>
        <v>0</v>
      </c>
    </row>
    <row r="19" spans="1:10">
      <c r="A19" s="109">
        <f>'TRB Record'!A18</f>
        <v>9</v>
      </c>
      <c r="B19" s="6">
        <f>'TRB Record'!C18</f>
        <v>0</v>
      </c>
      <c r="D19" s="109">
        <f>Lignin!E18</f>
        <v>0</v>
      </c>
      <c r="E19" s="109">
        <f>Lignin!U18</f>
        <v>86.73</v>
      </c>
      <c r="G19" s="16">
        <f t="shared" si="0"/>
        <v>0</v>
      </c>
      <c r="H19" s="15">
        <f t="shared" si="1"/>
        <v>0.98333333333333328</v>
      </c>
      <c r="I19" s="16">
        <f t="shared" si="2"/>
        <v>0</v>
      </c>
      <c r="J19" s="16"/>
    </row>
    <row r="20" spans="1:10">
      <c r="A20" s="109" t="str">
        <f>'TRB Record'!A19</f>
        <v>replicate 9</v>
      </c>
      <c r="B20" s="6">
        <f>'TRB Record'!C19</f>
        <v>0</v>
      </c>
      <c r="D20" s="109">
        <f>Lignin!E19</f>
        <v>0</v>
      </c>
      <c r="E20" s="109">
        <f>Lignin!U19</f>
        <v>86.73</v>
      </c>
      <c r="G20" s="16">
        <f t="shared" si="0"/>
        <v>0</v>
      </c>
      <c r="H20" s="15">
        <f t="shared" si="1"/>
        <v>0.98333333333333328</v>
      </c>
      <c r="I20" s="16">
        <f t="shared" si="2"/>
        <v>0</v>
      </c>
      <c r="J20" s="16">
        <f>AVERAGE(I19,I20)</f>
        <v>0</v>
      </c>
    </row>
    <row r="21" spans="1:10">
      <c r="A21" s="109">
        <f>'TRB Record'!A20</f>
        <v>10</v>
      </c>
      <c r="B21" s="6">
        <f>'TRB Record'!C20</f>
        <v>0</v>
      </c>
      <c r="D21" s="109">
        <f>Lignin!E20</f>
        <v>0</v>
      </c>
      <c r="E21" s="109">
        <f>Lignin!U20</f>
        <v>86.73</v>
      </c>
      <c r="G21" s="16">
        <f t="shared" si="0"/>
        <v>0</v>
      </c>
      <c r="H21" s="15">
        <f t="shared" si="1"/>
        <v>0.98333333333333328</v>
      </c>
      <c r="I21" s="16">
        <f t="shared" si="2"/>
        <v>0</v>
      </c>
      <c r="J21" s="16"/>
    </row>
    <row r="22" spans="1:10">
      <c r="A22" s="109" t="str">
        <f>'TRB Record'!A21</f>
        <v>replicate 10</v>
      </c>
      <c r="B22" s="6">
        <f>'TRB Record'!C21</f>
        <v>0</v>
      </c>
      <c r="D22" s="109">
        <f>Lignin!E21</f>
        <v>0</v>
      </c>
      <c r="E22" s="109">
        <f>Lignin!U21</f>
        <v>86.73</v>
      </c>
      <c r="G22" s="16">
        <f t="shared" si="0"/>
        <v>0</v>
      </c>
      <c r="H22" s="15">
        <f t="shared" si="1"/>
        <v>0.98333333333333328</v>
      </c>
      <c r="I22" s="16">
        <f t="shared" si="2"/>
        <v>0</v>
      </c>
      <c r="J22" s="16">
        <f>AVERAGE(I21,I22)</f>
        <v>0</v>
      </c>
    </row>
    <row r="23" spans="1:10">
      <c r="A23" s="109">
        <f>'TRB Record'!A22</f>
        <v>11</v>
      </c>
      <c r="B23" s="6">
        <f>'TRB Record'!C22</f>
        <v>0</v>
      </c>
      <c r="D23" s="109">
        <f>Lignin!E22</f>
        <v>0</v>
      </c>
      <c r="E23" s="109">
        <f>Lignin!U22</f>
        <v>86.73</v>
      </c>
      <c r="G23" s="16">
        <f t="shared" si="0"/>
        <v>0</v>
      </c>
      <c r="H23" s="15">
        <f t="shared" si="1"/>
        <v>0.98333333333333328</v>
      </c>
      <c r="I23" s="16">
        <f t="shared" si="2"/>
        <v>0</v>
      </c>
      <c r="J23" s="16"/>
    </row>
    <row r="24" spans="1:10">
      <c r="A24" s="109" t="str">
        <f>'TRB Record'!A23</f>
        <v>replicate 11</v>
      </c>
      <c r="B24" s="6">
        <f>'TRB Record'!C23</f>
        <v>0</v>
      </c>
      <c r="D24" s="109">
        <f>Lignin!E23</f>
        <v>0</v>
      </c>
      <c r="E24" s="109">
        <f>Lignin!U23</f>
        <v>86.73</v>
      </c>
      <c r="G24" s="16">
        <f t="shared" si="0"/>
        <v>0</v>
      </c>
      <c r="H24" s="15">
        <f t="shared" si="1"/>
        <v>0.98333333333333328</v>
      </c>
      <c r="I24" s="16">
        <f t="shared" si="2"/>
        <v>0</v>
      </c>
      <c r="J24" s="16">
        <f>AVERAGE(I23,I24)</f>
        <v>0</v>
      </c>
    </row>
    <row r="25" spans="1:10">
      <c r="A25" s="109">
        <f>'TRB Record'!A24</f>
        <v>12</v>
      </c>
      <c r="B25" s="6">
        <f>'TRB Record'!C24</f>
        <v>0</v>
      </c>
      <c r="D25" s="109">
        <f>Lignin!E24</f>
        <v>0</v>
      </c>
      <c r="E25" s="109">
        <f>Lignin!U24</f>
        <v>86.73</v>
      </c>
      <c r="G25" s="16">
        <f t="shared" si="0"/>
        <v>0</v>
      </c>
      <c r="H25" s="15">
        <f t="shared" si="1"/>
        <v>0.98333333333333328</v>
      </c>
      <c r="I25" s="16">
        <f t="shared" si="2"/>
        <v>0</v>
      </c>
      <c r="J25" s="16"/>
    </row>
    <row r="26" spans="1:10">
      <c r="A26" s="109" t="str">
        <f>'TRB Record'!A25</f>
        <v>replicate 12</v>
      </c>
      <c r="B26" s="6">
        <f>'TRB Record'!C25</f>
        <v>0</v>
      </c>
      <c r="D26" s="109">
        <f>Lignin!E25</f>
        <v>0</v>
      </c>
      <c r="E26" s="109">
        <f>Lignin!U25</f>
        <v>86.73</v>
      </c>
      <c r="G26" s="16">
        <f t="shared" si="0"/>
        <v>0</v>
      </c>
      <c r="H26" s="15">
        <f t="shared" si="1"/>
        <v>0.98333333333333328</v>
      </c>
      <c r="I26" s="16">
        <f t="shared" si="2"/>
        <v>0</v>
      </c>
      <c r="J26" s="16">
        <f>AVERAGE(I25,I26)</f>
        <v>0</v>
      </c>
    </row>
    <row r="27" spans="1:10">
      <c r="A27" s="109">
        <f>'TRB Record'!A26</f>
        <v>13</v>
      </c>
      <c r="B27" s="6">
        <f>'TRB Record'!C26</f>
        <v>0</v>
      </c>
      <c r="D27" s="109">
        <f>Lignin!E26</f>
        <v>0</v>
      </c>
      <c r="E27" s="109">
        <f>Lignin!U26</f>
        <v>86.73</v>
      </c>
      <c r="G27" s="16">
        <f t="shared" si="0"/>
        <v>0</v>
      </c>
      <c r="H27" s="15">
        <f t="shared" si="1"/>
        <v>0.98333333333333328</v>
      </c>
      <c r="I27" s="16">
        <f t="shared" si="2"/>
        <v>0</v>
      </c>
      <c r="J27" s="16"/>
    </row>
    <row r="28" spans="1:10">
      <c r="A28" s="109" t="str">
        <f>'TRB Record'!A27</f>
        <v>replicate 13</v>
      </c>
      <c r="B28" s="6">
        <f>'TRB Record'!C27</f>
        <v>0</v>
      </c>
      <c r="D28" s="109">
        <f>Lignin!E27</f>
        <v>0</v>
      </c>
      <c r="E28" s="109">
        <f>Lignin!U27</f>
        <v>86.73</v>
      </c>
      <c r="G28" s="16">
        <f t="shared" si="0"/>
        <v>0</v>
      </c>
      <c r="H28" s="15">
        <f t="shared" si="1"/>
        <v>0.98333333333333328</v>
      </c>
      <c r="I28" s="16">
        <f t="shared" si="2"/>
        <v>0</v>
      </c>
      <c r="J28" s="16">
        <f>AVERAGE(I27,I28)</f>
        <v>0</v>
      </c>
    </row>
    <row r="29" spans="1:10">
      <c r="A29" s="109">
        <f>'TRB Record'!A28</f>
        <v>14</v>
      </c>
      <c r="B29" s="6">
        <f>'TRB Record'!C28</f>
        <v>0</v>
      </c>
      <c r="D29" s="109">
        <f>Lignin!E28</f>
        <v>0</v>
      </c>
      <c r="E29" s="109">
        <f>Lignin!U28</f>
        <v>86.73</v>
      </c>
      <c r="G29" s="16">
        <f t="shared" si="0"/>
        <v>0</v>
      </c>
      <c r="H29" s="15">
        <f t="shared" si="1"/>
        <v>0.98333333333333328</v>
      </c>
      <c r="I29" s="16">
        <f t="shared" si="2"/>
        <v>0</v>
      </c>
      <c r="J29" s="16"/>
    </row>
    <row r="30" spans="1:10">
      <c r="A30" s="109" t="str">
        <f>'TRB Record'!A29</f>
        <v>replicate 14</v>
      </c>
      <c r="B30" s="6">
        <f>'TRB Record'!C29</f>
        <v>0</v>
      </c>
      <c r="D30" s="109">
        <f>Lignin!E29</f>
        <v>0</v>
      </c>
      <c r="E30" s="109">
        <f>Lignin!U29</f>
        <v>86.73</v>
      </c>
      <c r="G30" s="16">
        <f t="shared" si="0"/>
        <v>0</v>
      </c>
      <c r="H30" s="15">
        <f t="shared" si="1"/>
        <v>0.98333333333333328</v>
      </c>
      <c r="I30" s="16">
        <f t="shared" si="2"/>
        <v>0</v>
      </c>
      <c r="J30" s="16">
        <f>AVERAGE(I29,I30)</f>
        <v>0</v>
      </c>
    </row>
    <row r="31" spans="1:10">
      <c r="A31" s="109">
        <f>'TRB Record'!A30</f>
        <v>15</v>
      </c>
      <c r="B31" s="6">
        <f>'TRB Record'!C30</f>
        <v>0</v>
      </c>
      <c r="D31" s="109">
        <f>Lignin!E30</f>
        <v>0</v>
      </c>
      <c r="E31" s="109">
        <f>Lignin!U30</f>
        <v>86.73</v>
      </c>
      <c r="G31" s="16">
        <f t="shared" si="0"/>
        <v>0</v>
      </c>
      <c r="H31" s="15">
        <f t="shared" si="1"/>
        <v>0.98333333333333328</v>
      </c>
      <c r="I31" s="16">
        <f t="shared" si="2"/>
        <v>0</v>
      </c>
      <c r="J31" s="16"/>
    </row>
    <row r="32" spans="1:10">
      <c r="A32" s="109" t="str">
        <f>'TRB Record'!A31</f>
        <v>replicate 15</v>
      </c>
      <c r="B32" s="6">
        <f>'TRB Record'!C31</f>
        <v>0</v>
      </c>
      <c r="D32" s="109">
        <f>Lignin!E31</f>
        <v>0</v>
      </c>
      <c r="E32" s="109">
        <f>Lignin!U31</f>
        <v>86.73</v>
      </c>
      <c r="G32" s="16">
        <f t="shared" si="0"/>
        <v>0</v>
      </c>
      <c r="H32" s="15">
        <f t="shared" si="1"/>
        <v>0.98333333333333328</v>
      </c>
      <c r="I32" s="16">
        <f t="shared" si="2"/>
        <v>0</v>
      </c>
      <c r="J32" s="16">
        <f>AVERAGE(I31,I32)</f>
        <v>0</v>
      </c>
    </row>
    <row r="33" spans="1:10">
      <c r="A33" s="109">
        <f>'TRB Record'!A32</f>
        <v>16</v>
      </c>
      <c r="B33" s="6">
        <f>'TRB Record'!C32</f>
        <v>0</v>
      </c>
      <c r="D33" s="109">
        <f>Lignin!E32</f>
        <v>0</v>
      </c>
      <c r="E33" s="109">
        <f>Lignin!U32</f>
        <v>86.73</v>
      </c>
      <c r="G33" s="16">
        <f t="shared" si="0"/>
        <v>0</v>
      </c>
      <c r="H33" s="15">
        <f t="shared" si="1"/>
        <v>0.98333333333333328</v>
      </c>
      <c r="I33" s="16">
        <f t="shared" si="2"/>
        <v>0</v>
      </c>
      <c r="J33" s="16"/>
    </row>
    <row r="34" spans="1:10">
      <c r="A34" s="109" t="str">
        <f>'TRB Record'!A33</f>
        <v>replicate 16</v>
      </c>
      <c r="B34" s="6">
        <f>'TRB Record'!C33</f>
        <v>0</v>
      </c>
      <c r="D34" s="109">
        <f>Lignin!E33</f>
        <v>0</v>
      </c>
      <c r="E34" s="109">
        <f>Lignin!U33</f>
        <v>86.73</v>
      </c>
      <c r="G34" s="16">
        <f t="shared" si="0"/>
        <v>0</v>
      </c>
      <c r="H34" s="15">
        <f t="shared" si="1"/>
        <v>0.98333333333333328</v>
      </c>
      <c r="I34" s="16">
        <f t="shared" si="2"/>
        <v>0</v>
      </c>
      <c r="J34" s="16">
        <f>AVERAGE(I33,I34)</f>
        <v>0</v>
      </c>
    </row>
    <row r="35" spans="1:10">
      <c r="A35" s="109">
        <f>'TRB Record'!A34</f>
        <v>17</v>
      </c>
      <c r="B35" s="6">
        <f>'TRB Record'!C34</f>
        <v>0</v>
      </c>
      <c r="D35" s="109">
        <f>Lignin!E34</f>
        <v>0</v>
      </c>
      <c r="E35" s="109">
        <f>Lignin!U34</f>
        <v>86.73</v>
      </c>
      <c r="G35" s="16">
        <f t="shared" ref="G35:G62" si="3">F35*E35</f>
        <v>0</v>
      </c>
      <c r="H35" s="15">
        <f t="shared" si="1"/>
        <v>0.98333333333333328</v>
      </c>
      <c r="I35" s="16">
        <f t="shared" si="2"/>
        <v>0</v>
      </c>
      <c r="J35" s="16"/>
    </row>
    <row r="36" spans="1:10">
      <c r="A36" s="109" t="str">
        <f>'TRB Record'!A35</f>
        <v>replicate 17</v>
      </c>
      <c r="B36" s="6">
        <f>'TRB Record'!C35</f>
        <v>0</v>
      </c>
      <c r="D36" s="109">
        <f>Lignin!E35</f>
        <v>0</v>
      </c>
      <c r="E36" s="109">
        <f>Lignin!U35</f>
        <v>86.73</v>
      </c>
      <c r="G36" s="16">
        <f t="shared" si="3"/>
        <v>0</v>
      </c>
      <c r="H36" s="15">
        <f t="shared" si="1"/>
        <v>0.98333333333333328</v>
      </c>
      <c r="I36" s="16">
        <f t="shared" si="2"/>
        <v>0</v>
      </c>
      <c r="J36" s="16">
        <f>AVERAGE(I35,I36)</f>
        <v>0</v>
      </c>
    </row>
    <row r="37" spans="1:10">
      <c r="A37" s="109">
        <f>'TRB Record'!A36</f>
        <v>18</v>
      </c>
      <c r="B37" s="6">
        <f>'TRB Record'!C36</f>
        <v>0</v>
      </c>
      <c r="D37" s="109">
        <f>Lignin!E36</f>
        <v>0</v>
      </c>
      <c r="E37" s="109">
        <f>Lignin!U36</f>
        <v>86.73</v>
      </c>
      <c r="G37" s="16">
        <f t="shared" si="3"/>
        <v>0</v>
      </c>
      <c r="H37" s="15">
        <f t="shared" si="1"/>
        <v>0.98333333333333328</v>
      </c>
      <c r="I37" s="16">
        <f t="shared" si="2"/>
        <v>0</v>
      </c>
      <c r="J37" s="16"/>
    </row>
    <row r="38" spans="1:10">
      <c r="A38" s="109" t="str">
        <f>'TRB Record'!A37</f>
        <v>replicate 18</v>
      </c>
      <c r="B38" s="6">
        <f>'TRB Record'!C37</f>
        <v>0</v>
      </c>
      <c r="D38" s="109">
        <f>Lignin!E37</f>
        <v>0</v>
      </c>
      <c r="E38" s="109">
        <f>Lignin!U37</f>
        <v>86.73</v>
      </c>
      <c r="G38" s="16">
        <f t="shared" si="3"/>
        <v>0</v>
      </c>
      <c r="H38" s="15">
        <f t="shared" si="1"/>
        <v>0.98333333333333328</v>
      </c>
      <c r="I38" s="16">
        <f t="shared" si="2"/>
        <v>0</v>
      </c>
      <c r="J38" s="16">
        <f>AVERAGE(I37,I38)</f>
        <v>0</v>
      </c>
    </row>
    <row r="39" spans="1:10">
      <c r="A39" s="109">
        <f>'TRB Record'!A38</f>
        <v>19</v>
      </c>
      <c r="B39" s="6">
        <f>'TRB Record'!C38</f>
        <v>0</v>
      </c>
      <c r="D39" s="109">
        <f>Lignin!E38</f>
        <v>0</v>
      </c>
      <c r="E39" s="109">
        <f>Lignin!U38</f>
        <v>86.73</v>
      </c>
      <c r="G39" s="16">
        <f t="shared" si="3"/>
        <v>0</v>
      </c>
      <c r="H39" s="15">
        <f t="shared" si="1"/>
        <v>0.98333333333333328</v>
      </c>
      <c r="I39" s="16">
        <f t="shared" si="2"/>
        <v>0</v>
      </c>
      <c r="J39" s="16"/>
    </row>
    <row r="40" spans="1:10">
      <c r="A40" s="109" t="str">
        <f>'TRB Record'!A39</f>
        <v>replicate 19</v>
      </c>
      <c r="B40" s="6">
        <f>'TRB Record'!C39</f>
        <v>0</v>
      </c>
      <c r="D40" s="109">
        <f>Lignin!E39</f>
        <v>0</v>
      </c>
      <c r="E40" s="109">
        <f>Lignin!U39</f>
        <v>86.73</v>
      </c>
      <c r="G40" s="16">
        <f t="shared" si="3"/>
        <v>0</v>
      </c>
      <c r="H40" s="15">
        <f t="shared" si="1"/>
        <v>0.98333333333333328</v>
      </c>
      <c r="I40" s="16">
        <f t="shared" si="2"/>
        <v>0</v>
      </c>
      <c r="J40" s="16">
        <f>AVERAGE(I39,I40)</f>
        <v>0</v>
      </c>
    </row>
    <row r="41" spans="1:10">
      <c r="A41" s="109">
        <f>'TRB Record'!A40</f>
        <v>20</v>
      </c>
      <c r="B41" s="6">
        <f>'TRB Record'!C40</f>
        <v>0</v>
      </c>
      <c r="D41" s="109">
        <f>Lignin!E40</f>
        <v>0</v>
      </c>
      <c r="E41" s="109">
        <f>Lignin!U40</f>
        <v>86.73</v>
      </c>
      <c r="G41" s="16">
        <f t="shared" si="3"/>
        <v>0</v>
      </c>
      <c r="H41" s="15">
        <f t="shared" si="1"/>
        <v>0.98333333333333328</v>
      </c>
      <c r="I41" s="16">
        <f t="shared" si="2"/>
        <v>0</v>
      </c>
      <c r="J41" s="16"/>
    </row>
    <row r="42" spans="1:10">
      <c r="A42" s="109" t="str">
        <f>'TRB Record'!A41</f>
        <v>replicate 20</v>
      </c>
      <c r="B42" s="6">
        <f>'TRB Record'!C41</f>
        <v>0</v>
      </c>
      <c r="D42" s="109">
        <f>Lignin!E41</f>
        <v>0</v>
      </c>
      <c r="E42" s="109">
        <f>Lignin!U41</f>
        <v>86.73</v>
      </c>
      <c r="G42" s="16">
        <f t="shared" si="3"/>
        <v>0</v>
      </c>
      <c r="H42" s="15">
        <f t="shared" si="1"/>
        <v>0.98333333333333328</v>
      </c>
      <c r="I42" s="16">
        <f t="shared" si="2"/>
        <v>0</v>
      </c>
      <c r="J42" s="16">
        <f>AVERAGE(I41,I42)</f>
        <v>0</v>
      </c>
    </row>
    <row r="43" spans="1:10">
      <c r="A43" s="109">
        <f>'TRB Record'!A42</f>
        <v>21</v>
      </c>
      <c r="B43" s="6">
        <f>'TRB Record'!C42</f>
        <v>0</v>
      </c>
      <c r="D43" s="109">
        <f>Lignin!E42</f>
        <v>0</v>
      </c>
      <c r="E43" s="109">
        <f>Lignin!U42</f>
        <v>86.73</v>
      </c>
      <c r="G43" s="16">
        <f t="shared" si="3"/>
        <v>0</v>
      </c>
      <c r="H43" s="15">
        <f t="shared" si="1"/>
        <v>0.98333333333333328</v>
      </c>
      <c r="I43" s="16">
        <f t="shared" si="2"/>
        <v>0</v>
      </c>
      <c r="J43" s="16"/>
    </row>
    <row r="44" spans="1:10">
      <c r="A44" s="109" t="str">
        <f>'TRB Record'!A43</f>
        <v>replicate 21</v>
      </c>
      <c r="B44" s="6">
        <f>'TRB Record'!C43</f>
        <v>0</v>
      </c>
      <c r="D44" s="109">
        <f>Lignin!E43</f>
        <v>0</v>
      </c>
      <c r="E44" s="109">
        <f>Lignin!U43</f>
        <v>86.73</v>
      </c>
      <c r="G44" s="16">
        <f t="shared" si="3"/>
        <v>0</v>
      </c>
      <c r="H44" s="15">
        <f t="shared" si="1"/>
        <v>0.98333333333333328</v>
      </c>
      <c r="I44" s="16">
        <f t="shared" si="2"/>
        <v>0</v>
      </c>
      <c r="J44" s="16">
        <f>AVERAGE(I43,I44)</f>
        <v>0</v>
      </c>
    </row>
    <row r="45" spans="1:10">
      <c r="A45" s="109">
        <f>'TRB Record'!A44</f>
        <v>22</v>
      </c>
      <c r="B45" s="6">
        <f>'TRB Record'!C44</f>
        <v>0</v>
      </c>
      <c r="D45" s="109">
        <f>Lignin!E44</f>
        <v>0</v>
      </c>
      <c r="E45" s="109">
        <f>Lignin!U44</f>
        <v>86.73</v>
      </c>
      <c r="G45" s="16">
        <f t="shared" si="3"/>
        <v>0</v>
      </c>
      <c r="H45" s="15">
        <f t="shared" si="1"/>
        <v>0.98333333333333328</v>
      </c>
      <c r="I45" s="16">
        <f t="shared" si="2"/>
        <v>0</v>
      </c>
      <c r="J45" s="16"/>
    </row>
    <row r="46" spans="1:10">
      <c r="A46" s="109" t="str">
        <f>'TRB Record'!A45</f>
        <v>replicate 22</v>
      </c>
      <c r="B46" s="6">
        <f>'TRB Record'!C45</f>
        <v>0</v>
      </c>
      <c r="D46" s="109">
        <f>Lignin!E45</f>
        <v>0</v>
      </c>
      <c r="E46" s="109">
        <f>Lignin!U45</f>
        <v>86.73</v>
      </c>
      <c r="G46" s="16">
        <f t="shared" si="3"/>
        <v>0</v>
      </c>
      <c r="H46" s="15">
        <f t="shared" si="1"/>
        <v>0.98333333333333328</v>
      </c>
      <c r="I46" s="16">
        <f t="shared" si="2"/>
        <v>0</v>
      </c>
      <c r="J46" s="16">
        <f>AVERAGE(I45,I46)</f>
        <v>0</v>
      </c>
    </row>
    <row r="47" spans="1:10">
      <c r="A47" s="109">
        <f>'TRB Record'!A46</f>
        <v>23</v>
      </c>
      <c r="B47" s="6">
        <f>'TRB Record'!C46</f>
        <v>0</v>
      </c>
      <c r="D47" s="109">
        <f>Lignin!E46</f>
        <v>0</v>
      </c>
      <c r="E47" s="109">
        <f>Lignin!U46</f>
        <v>86.73</v>
      </c>
      <c r="G47" s="16">
        <f t="shared" si="3"/>
        <v>0</v>
      </c>
      <c r="H47" s="15">
        <f t="shared" si="1"/>
        <v>0.98333333333333328</v>
      </c>
      <c r="I47" s="16">
        <f t="shared" si="2"/>
        <v>0</v>
      </c>
      <c r="J47" s="16"/>
    </row>
    <row r="48" spans="1:10">
      <c r="A48" s="109" t="str">
        <f>'TRB Record'!A47</f>
        <v>replicate 23</v>
      </c>
      <c r="B48" s="6">
        <f>'TRB Record'!C47</f>
        <v>0</v>
      </c>
      <c r="D48" s="109">
        <f>Lignin!E47</f>
        <v>0</v>
      </c>
      <c r="E48" s="109">
        <f>Lignin!U47</f>
        <v>86.73</v>
      </c>
      <c r="G48" s="16">
        <f t="shared" si="3"/>
        <v>0</v>
      </c>
      <c r="H48" s="15">
        <f t="shared" si="1"/>
        <v>0.98333333333333328</v>
      </c>
      <c r="I48" s="16">
        <f t="shared" si="2"/>
        <v>0</v>
      </c>
      <c r="J48" s="16">
        <f>AVERAGE(I47,I48)</f>
        <v>0</v>
      </c>
    </row>
    <row r="49" spans="1:10">
      <c r="A49" s="109">
        <f>'TRB Record'!A48</f>
        <v>24</v>
      </c>
      <c r="B49" s="6">
        <f>'TRB Record'!C48</f>
        <v>0</v>
      </c>
      <c r="D49" s="109">
        <f>Lignin!E48</f>
        <v>0</v>
      </c>
      <c r="E49" s="109">
        <f>Lignin!U48</f>
        <v>86.73</v>
      </c>
      <c r="G49" s="16">
        <f t="shared" si="3"/>
        <v>0</v>
      </c>
      <c r="H49" s="15">
        <f t="shared" si="1"/>
        <v>0.98333333333333328</v>
      </c>
      <c r="I49" s="16">
        <f t="shared" si="2"/>
        <v>0</v>
      </c>
      <c r="J49" s="16"/>
    </row>
    <row r="50" spans="1:10">
      <c r="A50" s="109" t="str">
        <f>'TRB Record'!A49</f>
        <v>replicate 24</v>
      </c>
      <c r="B50" s="6">
        <f>'TRB Record'!C49</f>
        <v>0</v>
      </c>
      <c r="D50" s="109">
        <f>Lignin!E49</f>
        <v>0</v>
      </c>
      <c r="E50" s="109">
        <f>Lignin!U49</f>
        <v>86.73</v>
      </c>
      <c r="G50" s="16">
        <f t="shared" si="3"/>
        <v>0</v>
      </c>
      <c r="H50" s="15">
        <f t="shared" si="1"/>
        <v>0.98333333333333328</v>
      </c>
      <c r="I50" s="16">
        <f t="shared" si="2"/>
        <v>0</v>
      </c>
      <c r="J50" s="16">
        <f>AVERAGE(I49,I50)</f>
        <v>0</v>
      </c>
    </row>
    <row r="51" spans="1:10">
      <c r="A51" s="109">
        <f>'TRB Record'!A50</f>
        <v>25</v>
      </c>
      <c r="B51" s="6">
        <f>'TRB Record'!C50</f>
        <v>0</v>
      </c>
      <c r="D51" s="109">
        <f>Lignin!E50</f>
        <v>0</v>
      </c>
      <c r="E51" s="109">
        <f>Lignin!U50</f>
        <v>86.73</v>
      </c>
      <c r="G51" s="16">
        <f t="shared" si="3"/>
        <v>0</v>
      </c>
      <c r="H51" s="15">
        <f t="shared" si="1"/>
        <v>0.98333333333333328</v>
      </c>
      <c r="I51" s="16">
        <f t="shared" si="2"/>
        <v>0</v>
      </c>
      <c r="J51" s="16"/>
    </row>
    <row r="52" spans="1:10">
      <c r="A52" s="109" t="str">
        <f>'TRB Record'!A51</f>
        <v>replicate 25</v>
      </c>
      <c r="B52" s="6">
        <f>'TRB Record'!C51</f>
        <v>0</v>
      </c>
      <c r="D52" s="109">
        <f>Lignin!E51</f>
        <v>0</v>
      </c>
      <c r="E52" s="109">
        <f>Lignin!U51</f>
        <v>86.73</v>
      </c>
      <c r="G52" s="16">
        <f t="shared" si="3"/>
        <v>0</v>
      </c>
      <c r="H52" s="15">
        <f t="shared" si="1"/>
        <v>0.98333333333333328</v>
      </c>
      <c r="I52" s="16">
        <f t="shared" si="2"/>
        <v>0</v>
      </c>
      <c r="J52" s="16">
        <f>AVERAGE(I51,I52)</f>
        <v>0</v>
      </c>
    </row>
    <row r="53" spans="1:10">
      <c r="A53" s="109">
        <f>'TRB Record'!A52</f>
        <v>26</v>
      </c>
      <c r="B53" s="6">
        <f>'TRB Record'!C52</f>
        <v>0</v>
      </c>
      <c r="D53" s="109">
        <f>Lignin!E52</f>
        <v>0</v>
      </c>
      <c r="E53" s="109">
        <f>Lignin!U52</f>
        <v>86.73</v>
      </c>
      <c r="G53" s="16">
        <f t="shared" si="3"/>
        <v>0</v>
      </c>
      <c r="H53" s="15">
        <f t="shared" si="1"/>
        <v>0.98333333333333328</v>
      </c>
      <c r="I53" s="16">
        <f t="shared" si="2"/>
        <v>0</v>
      </c>
      <c r="J53" s="16"/>
    </row>
    <row r="54" spans="1:10">
      <c r="A54" s="109" t="str">
        <f>'TRB Record'!A53</f>
        <v>replicate 26</v>
      </c>
      <c r="B54" s="6">
        <f>'TRB Record'!C53</f>
        <v>0</v>
      </c>
      <c r="D54" s="109">
        <f>Lignin!E53</f>
        <v>0</v>
      </c>
      <c r="E54" s="109">
        <f>Lignin!U53</f>
        <v>86.73</v>
      </c>
      <c r="G54" s="16">
        <f t="shared" si="3"/>
        <v>0</v>
      </c>
      <c r="H54" s="15">
        <f t="shared" si="1"/>
        <v>0.98333333333333328</v>
      </c>
      <c r="I54" s="16">
        <f t="shared" si="2"/>
        <v>0</v>
      </c>
      <c r="J54" s="16">
        <f>AVERAGE(I53,I54)</f>
        <v>0</v>
      </c>
    </row>
    <row r="55" spans="1:10">
      <c r="A55" s="109">
        <f>'TRB Record'!A54</f>
        <v>27</v>
      </c>
      <c r="B55" s="6">
        <f>'TRB Record'!C54</f>
        <v>0</v>
      </c>
      <c r="D55" s="109">
        <f>Lignin!E54</f>
        <v>0</v>
      </c>
      <c r="E55" s="109">
        <f>Lignin!U54</f>
        <v>86.73</v>
      </c>
      <c r="G55" s="16">
        <f t="shared" si="3"/>
        <v>0</v>
      </c>
      <c r="H55" s="15">
        <f t="shared" si="1"/>
        <v>0.98333333333333328</v>
      </c>
      <c r="I55" s="16">
        <f t="shared" si="2"/>
        <v>0</v>
      </c>
      <c r="J55" s="16"/>
    </row>
    <row r="56" spans="1:10">
      <c r="A56" s="109" t="str">
        <f>'TRB Record'!A55</f>
        <v>replicate 27</v>
      </c>
      <c r="B56" s="6">
        <f>'TRB Record'!C55</f>
        <v>0</v>
      </c>
      <c r="D56" s="109">
        <f>Lignin!E55</f>
        <v>0</v>
      </c>
      <c r="E56" s="109">
        <f>Lignin!U55</f>
        <v>86.73</v>
      </c>
      <c r="G56" s="16">
        <f t="shared" si="3"/>
        <v>0</v>
      </c>
      <c r="H56" s="15">
        <f t="shared" si="1"/>
        <v>0.98333333333333328</v>
      </c>
      <c r="I56" s="16">
        <f t="shared" si="2"/>
        <v>0</v>
      </c>
      <c r="J56" s="16">
        <f>AVERAGE(I55,I56)</f>
        <v>0</v>
      </c>
    </row>
    <row r="57" spans="1:10">
      <c r="A57" s="109">
        <f>'TRB Record'!A56</f>
        <v>28</v>
      </c>
      <c r="B57" s="6">
        <f>'TRB Record'!C56</f>
        <v>0</v>
      </c>
      <c r="D57" s="109">
        <f>Lignin!E56</f>
        <v>0</v>
      </c>
      <c r="E57" s="109">
        <f>Lignin!U56</f>
        <v>86.73</v>
      </c>
      <c r="G57" s="16">
        <f t="shared" si="3"/>
        <v>0</v>
      </c>
      <c r="H57" s="15">
        <f t="shared" si="1"/>
        <v>0.98333333333333328</v>
      </c>
      <c r="I57" s="16">
        <f t="shared" si="2"/>
        <v>0</v>
      </c>
      <c r="J57" s="16"/>
    </row>
    <row r="58" spans="1:10">
      <c r="A58" s="109" t="str">
        <f>'TRB Record'!A57</f>
        <v>replicate 28</v>
      </c>
      <c r="B58" s="6">
        <f>'TRB Record'!C57</f>
        <v>0</v>
      </c>
      <c r="D58" s="109">
        <f>Lignin!E57</f>
        <v>0</v>
      </c>
      <c r="E58" s="109">
        <f>Lignin!U57</f>
        <v>86.73</v>
      </c>
      <c r="G58" s="16">
        <f t="shared" si="3"/>
        <v>0</v>
      </c>
      <c r="H58" s="15">
        <f t="shared" si="1"/>
        <v>0.98333333333333328</v>
      </c>
      <c r="I58" s="16">
        <f t="shared" si="2"/>
        <v>0</v>
      </c>
      <c r="J58" s="16">
        <f>AVERAGE(I57,I58)</f>
        <v>0</v>
      </c>
    </row>
    <row r="59" spans="1:10">
      <c r="A59" s="109">
        <f>'TRB Record'!A58</f>
        <v>29</v>
      </c>
      <c r="B59" s="6">
        <f>'TRB Record'!C58</f>
        <v>0</v>
      </c>
      <c r="D59" s="109">
        <f>Lignin!E58</f>
        <v>0</v>
      </c>
      <c r="E59" s="109">
        <f>Lignin!U58</f>
        <v>86.73</v>
      </c>
      <c r="G59" s="16">
        <f t="shared" si="3"/>
        <v>0</v>
      </c>
      <c r="H59" s="15">
        <f t="shared" si="1"/>
        <v>0.98333333333333328</v>
      </c>
      <c r="I59" s="16">
        <f t="shared" si="2"/>
        <v>0</v>
      </c>
      <c r="J59" s="16"/>
    </row>
    <row r="60" spans="1:10">
      <c r="A60" s="109" t="str">
        <f>'TRB Record'!A59</f>
        <v>replicate 29</v>
      </c>
      <c r="B60" s="6">
        <f>'TRB Record'!C59</f>
        <v>0</v>
      </c>
      <c r="D60" s="109">
        <f>Lignin!E59</f>
        <v>0</v>
      </c>
      <c r="E60" s="109">
        <f>Lignin!U59</f>
        <v>86.73</v>
      </c>
      <c r="G60" s="16">
        <f t="shared" si="3"/>
        <v>0</v>
      </c>
      <c r="H60" s="15">
        <f t="shared" si="1"/>
        <v>0.98333333333333328</v>
      </c>
      <c r="I60" s="16">
        <f t="shared" si="2"/>
        <v>0</v>
      </c>
      <c r="J60" s="16">
        <f>AVERAGE(I59,I60)</f>
        <v>0</v>
      </c>
    </row>
    <row r="61" spans="1:10">
      <c r="A61" s="109">
        <f>'TRB Record'!A60</f>
        <v>30</v>
      </c>
      <c r="B61" s="6">
        <f>'TRB Record'!C60</f>
        <v>0</v>
      </c>
      <c r="D61" s="109">
        <f>Lignin!E60</f>
        <v>0</v>
      </c>
      <c r="E61" s="109">
        <f>Lignin!U60</f>
        <v>86.73</v>
      </c>
      <c r="G61" s="16">
        <f t="shared" si="3"/>
        <v>0</v>
      </c>
      <c r="H61" s="15">
        <f t="shared" si="1"/>
        <v>0.98333333333333328</v>
      </c>
      <c r="I61" s="16">
        <f t="shared" si="2"/>
        <v>0</v>
      </c>
      <c r="J61" s="16"/>
    </row>
    <row r="62" spans="1:10">
      <c r="A62" s="109" t="str">
        <f>'TRB Record'!A61</f>
        <v>replicate 30</v>
      </c>
      <c r="B62" s="6">
        <f>'TRB Record'!C61</f>
        <v>0</v>
      </c>
      <c r="D62" s="109">
        <f>Lignin!E61</f>
        <v>0</v>
      </c>
      <c r="E62" s="109">
        <f>Lignin!U61</f>
        <v>86.73</v>
      </c>
      <c r="G62" s="16">
        <f t="shared" si="3"/>
        <v>0</v>
      </c>
      <c r="H62" s="15">
        <f t="shared" si="1"/>
        <v>0.98333333333333328</v>
      </c>
      <c r="I62" s="16">
        <f t="shared" si="2"/>
        <v>0</v>
      </c>
      <c r="J62" s="16">
        <f>AVERAGE(I61,I62)</f>
        <v>0</v>
      </c>
    </row>
  </sheetData>
  <sheetProtection sheet="1" objects="1" scenarios="1"/>
  <phoneticPr fontId="2" type="noConversion"/>
  <printOptions gridLines="1"/>
  <pageMargins left="0.75" right="0.75" top="1" bottom="1" header="0.5" footer="0.5"/>
  <pageSetup paperSize="0" fitToHeight="5" orientation="landscape" horizontalDpi="4294967292" verticalDpi="4294967292"/>
  <headerFooter alignWithMargins="0">
    <oddHeader>&amp;A</oddHeader>
    <oddFooter>Page &amp;P of &amp;N</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CFCA2-6C97-4FDF-AB7C-A378F28024FC}">
  <dimension ref="A1:L61"/>
  <sheetViews>
    <sheetView workbookViewId="0">
      <selection activeCell="L2" sqref="L2"/>
    </sheetView>
  </sheetViews>
  <sheetFormatPr defaultColWidth="11.42578125" defaultRowHeight="12"/>
  <cols>
    <col min="1" max="1" width="10.85546875" style="1" customWidth="1"/>
    <col min="2" max="2" width="16.42578125" style="6" customWidth="1"/>
    <col min="3" max="12" width="7.42578125" style="1" customWidth="1"/>
    <col min="13" max="16384" width="11.42578125" style="5"/>
  </cols>
  <sheetData>
    <row r="1" spans="1:12" s="22" customFormat="1" ht="108.75" customHeight="1">
      <c r="A1" s="24" t="s">
        <v>0</v>
      </c>
      <c r="B1" s="23" t="s">
        <v>42</v>
      </c>
      <c r="C1" s="24" t="s">
        <v>55</v>
      </c>
      <c r="D1" s="24" t="s">
        <v>145</v>
      </c>
      <c r="E1" s="24" t="s">
        <v>146</v>
      </c>
      <c r="F1" s="24" t="s">
        <v>147</v>
      </c>
      <c r="G1" s="58" t="s">
        <v>148</v>
      </c>
      <c r="H1" s="24" t="s">
        <v>149</v>
      </c>
      <c r="I1" s="24" t="s">
        <v>150</v>
      </c>
      <c r="J1" s="24" t="s">
        <v>151</v>
      </c>
      <c r="K1" s="24" t="s">
        <v>152</v>
      </c>
      <c r="L1" s="24" t="s">
        <v>153</v>
      </c>
    </row>
    <row r="2" spans="1:12">
      <c r="A2" s="109">
        <f>'TRB Record'!A2</f>
        <v>1</v>
      </c>
      <c r="B2" s="6">
        <f>'TRB Record'!C2</f>
        <v>0</v>
      </c>
      <c r="C2" s="16">
        <f>Ash!J2</f>
        <v>0</v>
      </c>
      <c r="D2" s="16">
        <f>Protein!F3</f>
        <v>0</v>
      </c>
      <c r="E2" s="16">
        <f>Lignin!W2</f>
        <v>0</v>
      </c>
      <c r="F2" s="16">
        <f>'Structural Sugars'!V9</f>
        <v>0</v>
      </c>
      <c r="G2" s="16">
        <f>'Structural Sugars'!X9</f>
        <v>0</v>
      </c>
      <c r="H2" s="16">
        <f>'Structural Sugars'!Z9</f>
        <v>0</v>
      </c>
      <c r="I2" s="16">
        <f>'Structural Sugars'!AB9</f>
        <v>0</v>
      </c>
      <c r="J2" s="16">
        <f>'Structural Sugars'!AD9</f>
        <v>0</v>
      </c>
      <c r="K2" s="16">
        <f>'Uronic Acid'!H3</f>
        <v>0</v>
      </c>
      <c r="L2" s="16">
        <f>Acetate!I3</f>
        <v>0</v>
      </c>
    </row>
    <row r="3" spans="1:12">
      <c r="A3" s="109" t="str">
        <f>'TRB Record'!A3</f>
        <v>replicate 1</v>
      </c>
      <c r="B3" s="6">
        <f>'TRB Record'!C3</f>
        <v>0</v>
      </c>
      <c r="C3" s="16">
        <f>Ash!J3</f>
        <v>0</v>
      </c>
      <c r="D3" s="16">
        <f>Protein!F4</f>
        <v>0</v>
      </c>
      <c r="E3" s="16">
        <f>Lignin!W3</f>
        <v>0</v>
      </c>
      <c r="F3" s="16">
        <f>'Structural Sugars'!V10</f>
        <v>0</v>
      </c>
      <c r="G3" s="16">
        <f>'Structural Sugars'!X10</f>
        <v>0</v>
      </c>
      <c r="H3" s="16">
        <f>'Structural Sugars'!Z10</f>
        <v>0</v>
      </c>
      <c r="I3" s="16">
        <f>'Structural Sugars'!AB10</f>
        <v>0</v>
      </c>
      <c r="J3" s="16">
        <f>'Structural Sugars'!AD10</f>
        <v>0</v>
      </c>
      <c r="K3" s="16">
        <f>'Uronic Acid'!H4</f>
        <v>0</v>
      </c>
      <c r="L3" s="16">
        <f>Acetate!I4</f>
        <v>0</v>
      </c>
    </row>
    <row r="4" spans="1:12">
      <c r="A4" s="109">
        <f>'TRB Record'!A4</f>
        <v>2</v>
      </c>
      <c r="B4" s="6">
        <f>'TRB Record'!C4</f>
        <v>0</v>
      </c>
      <c r="C4" s="16">
        <f>Ash!J4</f>
        <v>0</v>
      </c>
      <c r="D4" s="16">
        <f>Protein!F5</f>
        <v>0</v>
      </c>
      <c r="E4" s="16">
        <f>Lignin!W4</f>
        <v>0</v>
      </c>
      <c r="F4" s="16">
        <f>'Structural Sugars'!V11</f>
        <v>0</v>
      </c>
      <c r="G4" s="16">
        <f>'Structural Sugars'!X11</f>
        <v>0</v>
      </c>
      <c r="H4" s="16">
        <f>'Structural Sugars'!Z11</f>
        <v>0</v>
      </c>
      <c r="I4" s="16">
        <f>'Structural Sugars'!AB11</f>
        <v>0</v>
      </c>
      <c r="J4" s="16">
        <f>'Structural Sugars'!AD11</f>
        <v>0</v>
      </c>
      <c r="K4" s="16">
        <f>'Uronic Acid'!H5</f>
        <v>0</v>
      </c>
      <c r="L4" s="16">
        <f>Acetate!I5</f>
        <v>0</v>
      </c>
    </row>
    <row r="5" spans="1:12">
      <c r="A5" s="109" t="str">
        <f>'TRB Record'!A5</f>
        <v>replicate 2</v>
      </c>
      <c r="B5" s="6">
        <f>'TRB Record'!C5</f>
        <v>0</v>
      </c>
      <c r="C5" s="16">
        <f>Ash!J5</f>
        <v>0</v>
      </c>
      <c r="D5" s="16">
        <f>Protein!F6</f>
        <v>0</v>
      </c>
      <c r="E5" s="16">
        <f>Lignin!W5</f>
        <v>0</v>
      </c>
      <c r="F5" s="16">
        <f>'Structural Sugars'!V12</f>
        <v>0</v>
      </c>
      <c r="G5" s="16">
        <f>'Structural Sugars'!X12</f>
        <v>0</v>
      </c>
      <c r="H5" s="16">
        <f>'Structural Sugars'!Z12</f>
        <v>0</v>
      </c>
      <c r="I5" s="16">
        <f>'Structural Sugars'!AB12</f>
        <v>0</v>
      </c>
      <c r="J5" s="16">
        <f>'Structural Sugars'!AD12</f>
        <v>0</v>
      </c>
      <c r="K5" s="16">
        <f>'Uronic Acid'!H6</f>
        <v>0</v>
      </c>
      <c r="L5" s="16">
        <f>Acetate!I6</f>
        <v>0</v>
      </c>
    </row>
    <row r="6" spans="1:12">
      <c r="A6" s="109">
        <f>'TRB Record'!A6</f>
        <v>3</v>
      </c>
      <c r="B6" s="6">
        <f>'TRB Record'!C6</f>
        <v>0</v>
      </c>
      <c r="C6" s="16">
        <f>Ash!J6</f>
        <v>0</v>
      </c>
      <c r="D6" s="16">
        <f>Protein!F7</f>
        <v>0</v>
      </c>
      <c r="E6" s="16">
        <f>Lignin!W6</f>
        <v>0</v>
      </c>
      <c r="F6" s="16">
        <f>'Structural Sugars'!V13</f>
        <v>0</v>
      </c>
      <c r="G6" s="16">
        <f>'Structural Sugars'!X13</f>
        <v>0</v>
      </c>
      <c r="H6" s="16">
        <f>'Structural Sugars'!Z13</f>
        <v>0</v>
      </c>
      <c r="I6" s="16">
        <f>'Structural Sugars'!AB13</f>
        <v>0</v>
      </c>
      <c r="J6" s="16">
        <f>'Structural Sugars'!AD13</f>
        <v>0</v>
      </c>
      <c r="K6" s="16">
        <f>'Uronic Acid'!H7</f>
        <v>0</v>
      </c>
      <c r="L6" s="16">
        <f>Acetate!I7</f>
        <v>0</v>
      </c>
    </row>
    <row r="7" spans="1:12">
      <c r="A7" s="109" t="str">
        <f>'TRB Record'!A7</f>
        <v>replicate 3</v>
      </c>
      <c r="B7" s="6">
        <f>'TRB Record'!C7</f>
        <v>0</v>
      </c>
      <c r="C7" s="16">
        <f>Ash!J7</f>
        <v>0</v>
      </c>
      <c r="D7" s="16">
        <f>Protein!F8</f>
        <v>0</v>
      </c>
      <c r="E7" s="16">
        <f>Lignin!W7</f>
        <v>0</v>
      </c>
      <c r="F7" s="16">
        <f>'Structural Sugars'!V14</f>
        <v>0</v>
      </c>
      <c r="G7" s="16">
        <f>'Structural Sugars'!X14</f>
        <v>0</v>
      </c>
      <c r="H7" s="16">
        <f>'Structural Sugars'!Z14</f>
        <v>0</v>
      </c>
      <c r="I7" s="16">
        <f>'Structural Sugars'!AB14</f>
        <v>0</v>
      </c>
      <c r="J7" s="16">
        <f>'Structural Sugars'!AD14</f>
        <v>0</v>
      </c>
      <c r="K7" s="16">
        <f>'Uronic Acid'!H8</f>
        <v>0</v>
      </c>
      <c r="L7" s="16">
        <f>Acetate!I8</f>
        <v>0</v>
      </c>
    </row>
    <row r="8" spans="1:12">
      <c r="A8" s="109">
        <f>'TRB Record'!A8</f>
        <v>4</v>
      </c>
      <c r="B8" s="6">
        <f>'TRB Record'!C8</f>
        <v>0</v>
      </c>
      <c r="C8" s="16">
        <f>Ash!J8</f>
        <v>0</v>
      </c>
      <c r="D8" s="16">
        <f>Protein!F9</f>
        <v>0</v>
      </c>
      <c r="E8" s="16">
        <f>Lignin!W8</f>
        <v>0</v>
      </c>
      <c r="F8" s="16">
        <f>'Structural Sugars'!V15</f>
        <v>0</v>
      </c>
      <c r="G8" s="16">
        <f>'Structural Sugars'!X15</f>
        <v>0</v>
      </c>
      <c r="H8" s="16">
        <f>'Structural Sugars'!Z15</f>
        <v>0</v>
      </c>
      <c r="I8" s="16">
        <f>'Structural Sugars'!AB15</f>
        <v>0</v>
      </c>
      <c r="J8" s="16">
        <f>'Structural Sugars'!AD15</f>
        <v>0</v>
      </c>
      <c r="K8" s="16">
        <f>'Uronic Acid'!H9</f>
        <v>0</v>
      </c>
      <c r="L8" s="16">
        <f>Acetate!I9</f>
        <v>0</v>
      </c>
    </row>
    <row r="9" spans="1:12">
      <c r="A9" s="109" t="str">
        <f>'TRB Record'!A9</f>
        <v>replicate 4</v>
      </c>
      <c r="B9" s="6">
        <f>'TRB Record'!C9</f>
        <v>0</v>
      </c>
      <c r="C9" s="16">
        <f>Ash!J9</f>
        <v>0</v>
      </c>
      <c r="D9" s="16">
        <f>Protein!F10</f>
        <v>0</v>
      </c>
      <c r="E9" s="16">
        <f>Lignin!W9</f>
        <v>0</v>
      </c>
      <c r="F9" s="16">
        <f>'Structural Sugars'!V16</f>
        <v>0</v>
      </c>
      <c r="G9" s="16">
        <f>'Structural Sugars'!X16</f>
        <v>0</v>
      </c>
      <c r="H9" s="16">
        <f>'Structural Sugars'!Z16</f>
        <v>0</v>
      </c>
      <c r="I9" s="16">
        <f>'Structural Sugars'!AB16</f>
        <v>0</v>
      </c>
      <c r="J9" s="16">
        <f>'Structural Sugars'!AD16</f>
        <v>0</v>
      </c>
      <c r="K9" s="16">
        <f>'Uronic Acid'!H10</f>
        <v>0</v>
      </c>
      <c r="L9" s="16">
        <f>Acetate!I10</f>
        <v>0</v>
      </c>
    </row>
    <row r="10" spans="1:12">
      <c r="A10" s="109">
        <f>'TRB Record'!A10</f>
        <v>5</v>
      </c>
      <c r="B10" s="6">
        <f>'TRB Record'!C10</f>
        <v>0</v>
      </c>
      <c r="C10" s="16">
        <f>Ash!J10</f>
        <v>0</v>
      </c>
      <c r="D10" s="16">
        <f>Protein!F11</f>
        <v>0</v>
      </c>
      <c r="E10" s="16">
        <f>Lignin!W10</f>
        <v>0</v>
      </c>
      <c r="F10" s="16">
        <f>'Structural Sugars'!V17</f>
        <v>0</v>
      </c>
      <c r="G10" s="16">
        <f>'Structural Sugars'!X17</f>
        <v>0</v>
      </c>
      <c r="H10" s="16">
        <f>'Structural Sugars'!Z17</f>
        <v>0</v>
      </c>
      <c r="I10" s="16">
        <f>'Structural Sugars'!AB17</f>
        <v>0</v>
      </c>
      <c r="J10" s="16">
        <f>'Structural Sugars'!AD17</f>
        <v>0</v>
      </c>
      <c r="K10" s="16">
        <f>'Uronic Acid'!H11</f>
        <v>0</v>
      </c>
      <c r="L10" s="16">
        <f>Acetate!I11</f>
        <v>0</v>
      </c>
    </row>
    <row r="11" spans="1:12">
      <c r="A11" s="109" t="str">
        <f>'TRB Record'!A11</f>
        <v>replicate 5</v>
      </c>
      <c r="B11" s="6">
        <f>'TRB Record'!C11</f>
        <v>0</v>
      </c>
      <c r="C11" s="16">
        <f>Ash!J11</f>
        <v>0</v>
      </c>
      <c r="D11" s="16">
        <f>Protein!F12</f>
        <v>0</v>
      </c>
      <c r="E11" s="16">
        <f>Lignin!W11</f>
        <v>0</v>
      </c>
      <c r="F11" s="16">
        <f>'Structural Sugars'!V18</f>
        <v>0</v>
      </c>
      <c r="G11" s="16">
        <f>'Structural Sugars'!X18</f>
        <v>0</v>
      </c>
      <c r="H11" s="16">
        <f>'Structural Sugars'!Z18</f>
        <v>0</v>
      </c>
      <c r="I11" s="16">
        <f>'Structural Sugars'!AB18</f>
        <v>0</v>
      </c>
      <c r="J11" s="16">
        <f>'Structural Sugars'!AD18</f>
        <v>0</v>
      </c>
      <c r="K11" s="16">
        <f>'Uronic Acid'!H12</f>
        <v>0</v>
      </c>
      <c r="L11" s="16">
        <f>Acetate!I12</f>
        <v>0</v>
      </c>
    </row>
    <row r="12" spans="1:12">
      <c r="A12" s="109">
        <f>'TRB Record'!A12</f>
        <v>6</v>
      </c>
      <c r="B12" s="6">
        <f>'TRB Record'!C12</f>
        <v>0</v>
      </c>
      <c r="C12" s="16">
        <f>Ash!J12</f>
        <v>0</v>
      </c>
      <c r="D12" s="16">
        <f>Protein!F13</f>
        <v>0</v>
      </c>
      <c r="E12" s="16">
        <f>Lignin!W12</f>
        <v>0</v>
      </c>
      <c r="F12" s="16">
        <f>'Structural Sugars'!V19</f>
        <v>0</v>
      </c>
      <c r="G12" s="16">
        <f>'Structural Sugars'!X19</f>
        <v>0</v>
      </c>
      <c r="H12" s="16">
        <f>'Structural Sugars'!Z19</f>
        <v>0</v>
      </c>
      <c r="I12" s="16">
        <f>'Structural Sugars'!AB19</f>
        <v>0</v>
      </c>
      <c r="J12" s="16">
        <f>'Structural Sugars'!AD19</f>
        <v>0</v>
      </c>
      <c r="K12" s="16">
        <f>'Uronic Acid'!H13</f>
        <v>0</v>
      </c>
      <c r="L12" s="16">
        <f>Acetate!I13</f>
        <v>0</v>
      </c>
    </row>
    <row r="13" spans="1:12">
      <c r="A13" s="109" t="str">
        <f>'TRB Record'!A13</f>
        <v>replicate 6</v>
      </c>
      <c r="B13" s="6">
        <f>'TRB Record'!C13</f>
        <v>0</v>
      </c>
      <c r="C13" s="16">
        <f>Ash!J13</f>
        <v>0</v>
      </c>
      <c r="D13" s="16">
        <f>Protein!F14</f>
        <v>0</v>
      </c>
      <c r="E13" s="16">
        <f>Lignin!W13</f>
        <v>0</v>
      </c>
      <c r="F13" s="16">
        <f>'Structural Sugars'!V20</f>
        <v>0</v>
      </c>
      <c r="G13" s="16">
        <f>'Structural Sugars'!X20</f>
        <v>0</v>
      </c>
      <c r="H13" s="16">
        <f>'Structural Sugars'!Z20</f>
        <v>0</v>
      </c>
      <c r="I13" s="16">
        <f>'Structural Sugars'!AB20</f>
        <v>0</v>
      </c>
      <c r="J13" s="16">
        <f>'Structural Sugars'!AD20</f>
        <v>0</v>
      </c>
      <c r="K13" s="16">
        <f>'Uronic Acid'!H14</f>
        <v>0</v>
      </c>
      <c r="L13" s="16">
        <f>Acetate!I14</f>
        <v>0</v>
      </c>
    </row>
    <row r="14" spans="1:12">
      <c r="A14" s="109">
        <f>'TRB Record'!A14</f>
        <v>7</v>
      </c>
      <c r="B14" s="6">
        <f>'TRB Record'!C14</f>
        <v>0</v>
      </c>
      <c r="C14" s="16">
        <f>Ash!J14</f>
        <v>0</v>
      </c>
      <c r="D14" s="16">
        <f>Protein!F15</f>
        <v>0</v>
      </c>
      <c r="E14" s="16">
        <f>Lignin!W14</f>
        <v>0</v>
      </c>
      <c r="F14" s="16">
        <f>'Structural Sugars'!V21</f>
        <v>0</v>
      </c>
      <c r="G14" s="16">
        <f>'Structural Sugars'!X21</f>
        <v>0</v>
      </c>
      <c r="H14" s="16">
        <f>'Structural Sugars'!Z21</f>
        <v>0</v>
      </c>
      <c r="I14" s="16">
        <f>'Structural Sugars'!AB21</f>
        <v>0</v>
      </c>
      <c r="J14" s="16">
        <f>'Structural Sugars'!AD21</f>
        <v>0</v>
      </c>
      <c r="K14" s="16">
        <f>'Uronic Acid'!H15</f>
        <v>0</v>
      </c>
      <c r="L14" s="16">
        <f>Acetate!I15</f>
        <v>0</v>
      </c>
    </row>
    <row r="15" spans="1:12">
      <c r="A15" s="109" t="str">
        <f>'TRB Record'!A15</f>
        <v>replicate 7</v>
      </c>
      <c r="B15" s="6">
        <f>'TRB Record'!C15</f>
        <v>0</v>
      </c>
      <c r="C15" s="16">
        <f>Ash!J15</f>
        <v>0</v>
      </c>
      <c r="D15" s="16">
        <f>Protein!F16</f>
        <v>0</v>
      </c>
      <c r="E15" s="16">
        <f>Lignin!W15</f>
        <v>0</v>
      </c>
      <c r="F15" s="16">
        <f>'Structural Sugars'!V22</f>
        <v>0</v>
      </c>
      <c r="G15" s="16">
        <f>'Structural Sugars'!X22</f>
        <v>0</v>
      </c>
      <c r="H15" s="16">
        <f>'Structural Sugars'!Z22</f>
        <v>0</v>
      </c>
      <c r="I15" s="16">
        <f>'Structural Sugars'!AB22</f>
        <v>0</v>
      </c>
      <c r="J15" s="16">
        <f>'Structural Sugars'!AD22</f>
        <v>0</v>
      </c>
      <c r="K15" s="16">
        <f>'Uronic Acid'!H16</f>
        <v>0</v>
      </c>
      <c r="L15" s="16">
        <f>Acetate!I16</f>
        <v>0</v>
      </c>
    </row>
    <row r="16" spans="1:12">
      <c r="A16" s="109">
        <f>'TRB Record'!A16</f>
        <v>8</v>
      </c>
      <c r="B16" s="6">
        <f>'TRB Record'!C16</f>
        <v>0</v>
      </c>
      <c r="C16" s="16">
        <f>Ash!J16</f>
        <v>0</v>
      </c>
      <c r="D16" s="16">
        <f>Protein!F17</f>
        <v>0</v>
      </c>
      <c r="E16" s="16">
        <f>Lignin!W16</f>
        <v>0</v>
      </c>
      <c r="F16" s="16">
        <f>'Structural Sugars'!V23</f>
        <v>0</v>
      </c>
      <c r="G16" s="16">
        <f>'Structural Sugars'!X23</f>
        <v>0</v>
      </c>
      <c r="H16" s="16">
        <f>'Structural Sugars'!Z23</f>
        <v>0</v>
      </c>
      <c r="I16" s="16">
        <f>'Structural Sugars'!AB23</f>
        <v>0</v>
      </c>
      <c r="J16" s="16">
        <f>'Structural Sugars'!AD23</f>
        <v>0</v>
      </c>
      <c r="K16" s="16">
        <f>'Uronic Acid'!H17</f>
        <v>0</v>
      </c>
      <c r="L16" s="16">
        <f>Acetate!I17</f>
        <v>0</v>
      </c>
    </row>
    <row r="17" spans="1:12">
      <c r="A17" s="109" t="str">
        <f>'TRB Record'!A17</f>
        <v>replicate 8</v>
      </c>
      <c r="B17" s="6">
        <f>'TRB Record'!C17</f>
        <v>0</v>
      </c>
      <c r="C17" s="16">
        <f>Ash!J17</f>
        <v>0</v>
      </c>
      <c r="D17" s="16">
        <f>Protein!F18</f>
        <v>0</v>
      </c>
      <c r="E17" s="16">
        <f>Lignin!W17</f>
        <v>0</v>
      </c>
      <c r="F17" s="16">
        <f>'Structural Sugars'!V24</f>
        <v>0</v>
      </c>
      <c r="G17" s="16">
        <f>'Structural Sugars'!X24</f>
        <v>0</v>
      </c>
      <c r="H17" s="16">
        <f>'Structural Sugars'!Z24</f>
        <v>0</v>
      </c>
      <c r="I17" s="16">
        <f>'Structural Sugars'!AB24</f>
        <v>0</v>
      </c>
      <c r="J17" s="16">
        <f>'Structural Sugars'!AD24</f>
        <v>0</v>
      </c>
      <c r="K17" s="16">
        <f>'Uronic Acid'!H18</f>
        <v>0</v>
      </c>
      <c r="L17" s="16">
        <f>Acetate!I18</f>
        <v>0</v>
      </c>
    </row>
    <row r="18" spans="1:12">
      <c r="A18" s="109">
        <f>'TRB Record'!A18</f>
        <v>9</v>
      </c>
      <c r="B18" s="6">
        <f>'TRB Record'!C18</f>
        <v>0</v>
      </c>
      <c r="C18" s="16">
        <f>Ash!J18</f>
        <v>0</v>
      </c>
      <c r="D18" s="16">
        <f>Protein!F19</f>
        <v>0</v>
      </c>
      <c r="E18" s="16">
        <f>Lignin!W18</f>
        <v>0</v>
      </c>
      <c r="F18" s="16">
        <f>'Structural Sugars'!V25</f>
        <v>0</v>
      </c>
      <c r="G18" s="16">
        <f>'Structural Sugars'!X25</f>
        <v>0</v>
      </c>
      <c r="H18" s="16">
        <f>'Structural Sugars'!Z25</f>
        <v>0</v>
      </c>
      <c r="I18" s="16">
        <f>'Structural Sugars'!AB25</f>
        <v>0</v>
      </c>
      <c r="J18" s="16">
        <f>'Structural Sugars'!AD25</f>
        <v>0</v>
      </c>
      <c r="K18" s="16">
        <f>'Uronic Acid'!H19</f>
        <v>0</v>
      </c>
      <c r="L18" s="16">
        <f>Acetate!I19</f>
        <v>0</v>
      </c>
    </row>
    <row r="19" spans="1:12">
      <c r="A19" s="109" t="str">
        <f>'TRB Record'!A19</f>
        <v>replicate 9</v>
      </c>
      <c r="B19" s="6">
        <f>'TRB Record'!C19</f>
        <v>0</v>
      </c>
      <c r="C19" s="16">
        <f>Ash!J19</f>
        <v>0</v>
      </c>
      <c r="D19" s="16">
        <f>Protein!F20</f>
        <v>0</v>
      </c>
      <c r="E19" s="16">
        <f>Lignin!W19</f>
        <v>0</v>
      </c>
      <c r="F19" s="16">
        <f>'Structural Sugars'!V26</f>
        <v>0</v>
      </c>
      <c r="G19" s="16">
        <f>'Structural Sugars'!X26</f>
        <v>0</v>
      </c>
      <c r="H19" s="16">
        <f>'Structural Sugars'!Z26</f>
        <v>0</v>
      </c>
      <c r="I19" s="16">
        <f>'Structural Sugars'!AB26</f>
        <v>0</v>
      </c>
      <c r="J19" s="16">
        <f>'Structural Sugars'!AD26</f>
        <v>0</v>
      </c>
      <c r="K19" s="16">
        <f>'Uronic Acid'!H20</f>
        <v>0</v>
      </c>
      <c r="L19" s="16">
        <f>Acetate!I20</f>
        <v>0</v>
      </c>
    </row>
    <row r="20" spans="1:12">
      <c r="A20" s="109">
        <f>'TRB Record'!A20</f>
        <v>10</v>
      </c>
      <c r="B20" s="6">
        <f>'TRB Record'!C20</f>
        <v>0</v>
      </c>
      <c r="C20" s="16">
        <f>Ash!J20</f>
        <v>0</v>
      </c>
      <c r="D20" s="16">
        <f>Protein!F21</f>
        <v>0</v>
      </c>
      <c r="E20" s="16">
        <f>Lignin!W20</f>
        <v>0</v>
      </c>
      <c r="F20" s="16">
        <f>'Structural Sugars'!V27</f>
        <v>0</v>
      </c>
      <c r="G20" s="16">
        <f>'Structural Sugars'!X27</f>
        <v>0</v>
      </c>
      <c r="H20" s="16">
        <f>'Structural Sugars'!Z27</f>
        <v>0</v>
      </c>
      <c r="I20" s="16">
        <f>'Structural Sugars'!AB27</f>
        <v>0</v>
      </c>
      <c r="J20" s="16">
        <f>'Structural Sugars'!AD27</f>
        <v>0</v>
      </c>
      <c r="K20" s="16">
        <f>'Uronic Acid'!H21</f>
        <v>0</v>
      </c>
      <c r="L20" s="16">
        <f>Acetate!I21</f>
        <v>0</v>
      </c>
    </row>
    <row r="21" spans="1:12">
      <c r="A21" s="109" t="str">
        <f>'TRB Record'!A21</f>
        <v>replicate 10</v>
      </c>
      <c r="B21" s="6">
        <f>'TRB Record'!C21</f>
        <v>0</v>
      </c>
      <c r="C21" s="16">
        <f>Ash!J21</f>
        <v>0</v>
      </c>
      <c r="D21" s="16">
        <f>Protein!F22</f>
        <v>0</v>
      </c>
      <c r="E21" s="16">
        <f>Lignin!W21</f>
        <v>0</v>
      </c>
      <c r="F21" s="16">
        <f>'Structural Sugars'!V28</f>
        <v>0</v>
      </c>
      <c r="G21" s="16">
        <f>'Structural Sugars'!X28</f>
        <v>0</v>
      </c>
      <c r="H21" s="16">
        <f>'Structural Sugars'!Z28</f>
        <v>0</v>
      </c>
      <c r="I21" s="16">
        <f>'Structural Sugars'!AB28</f>
        <v>0</v>
      </c>
      <c r="J21" s="16">
        <f>'Structural Sugars'!AD28</f>
        <v>0</v>
      </c>
      <c r="K21" s="16">
        <f>'Uronic Acid'!H22</f>
        <v>0</v>
      </c>
      <c r="L21" s="16">
        <f>Acetate!I22</f>
        <v>0</v>
      </c>
    </row>
    <row r="22" spans="1:12">
      <c r="A22" s="109">
        <f>'TRB Record'!A22</f>
        <v>11</v>
      </c>
      <c r="B22" s="6">
        <f>'TRB Record'!C22</f>
        <v>0</v>
      </c>
      <c r="C22" s="16">
        <f>Ash!J22</f>
        <v>0</v>
      </c>
      <c r="D22" s="16">
        <f>Protein!F23</f>
        <v>0</v>
      </c>
      <c r="E22" s="16">
        <f>Lignin!W22</f>
        <v>0</v>
      </c>
      <c r="F22" s="16">
        <f>'Structural Sugars'!V29</f>
        <v>0</v>
      </c>
      <c r="G22" s="16">
        <f>'Structural Sugars'!X29</f>
        <v>0</v>
      </c>
      <c r="H22" s="16">
        <f>'Structural Sugars'!Z29</f>
        <v>0</v>
      </c>
      <c r="I22" s="16">
        <f>'Structural Sugars'!AB29</f>
        <v>0</v>
      </c>
      <c r="J22" s="16">
        <f>'Structural Sugars'!AD29</f>
        <v>0</v>
      </c>
      <c r="K22" s="16">
        <f>'Uronic Acid'!H23</f>
        <v>0</v>
      </c>
      <c r="L22" s="16">
        <f>Acetate!I23</f>
        <v>0</v>
      </c>
    </row>
    <row r="23" spans="1:12">
      <c r="A23" s="109" t="str">
        <f>'TRB Record'!A23</f>
        <v>replicate 11</v>
      </c>
      <c r="B23" s="6">
        <f>'TRB Record'!C23</f>
        <v>0</v>
      </c>
      <c r="C23" s="16">
        <f>Ash!J23</f>
        <v>0</v>
      </c>
      <c r="D23" s="16">
        <f>Protein!F24</f>
        <v>0</v>
      </c>
      <c r="E23" s="16">
        <f>Lignin!W23</f>
        <v>0</v>
      </c>
      <c r="F23" s="16">
        <f>'Structural Sugars'!V30</f>
        <v>0</v>
      </c>
      <c r="G23" s="16">
        <f>'Structural Sugars'!X30</f>
        <v>0</v>
      </c>
      <c r="H23" s="16">
        <f>'Structural Sugars'!Z30</f>
        <v>0</v>
      </c>
      <c r="I23" s="16">
        <f>'Structural Sugars'!AB30</f>
        <v>0</v>
      </c>
      <c r="J23" s="16">
        <f>'Structural Sugars'!AD30</f>
        <v>0</v>
      </c>
      <c r="K23" s="16">
        <f>'Uronic Acid'!H24</f>
        <v>0</v>
      </c>
      <c r="L23" s="16">
        <f>Acetate!I24</f>
        <v>0</v>
      </c>
    </row>
    <row r="24" spans="1:12">
      <c r="A24" s="109">
        <f>'TRB Record'!A24</f>
        <v>12</v>
      </c>
      <c r="B24" s="6">
        <f>'TRB Record'!C24</f>
        <v>0</v>
      </c>
      <c r="C24" s="16">
        <f>Ash!J24</f>
        <v>0</v>
      </c>
      <c r="D24" s="16">
        <f>Protein!F25</f>
        <v>0</v>
      </c>
      <c r="E24" s="16">
        <f>Lignin!W24</f>
        <v>0</v>
      </c>
      <c r="F24" s="16">
        <f>'Structural Sugars'!V31</f>
        <v>0</v>
      </c>
      <c r="G24" s="16">
        <f>'Structural Sugars'!X31</f>
        <v>0</v>
      </c>
      <c r="H24" s="16">
        <f>'Structural Sugars'!Z31</f>
        <v>0</v>
      </c>
      <c r="I24" s="16">
        <f>'Structural Sugars'!AB31</f>
        <v>0</v>
      </c>
      <c r="J24" s="16">
        <f>'Structural Sugars'!AD31</f>
        <v>0</v>
      </c>
      <c r="K24" s="16">
        <f>'Uronic Acid'!H25</f>
        <v>0</v>
      </c>
      <c r="L24" s="16">
        <f>Acetate!I25</f>
        <v>0</v>
      </c>
    </row>
    <row r="25" spans="1:12">
      <c r="A25" s="109" t="str">
        <f>'TRB Record'!A25</f>
        <v>replicate 12</v>
      </c>
      <c r="B25" s="6">
        <f>'TRB Record'!C25</f>
        <v>0</v>
      </c>
      <c r="C25" s="16">
        <f>Ash!J25</f>
        <v>0</v>
      </c>
      <c r="D25" s="16">
        <f>Protein!F26</f>
        <v>0</v>
      </c>
      <c r="E25" s="16">
        <f>Lignin!W25</f>
        <v>0</v>
      </c>
      <c r="F25" s="16">
        <f>'Structural Sugars'!V32</f>
        <v>0</v>
      </c>
      <c r="G25" s="16">
        <f>'Structural Sugars'!X32</f>
        <v>0</v>
      </c>
      <c r="H25" s="16">
        <f>'Structural Sugars'!Z32</f>
        <v>0</v>
      </c>
      <c r="I25" s="16">
        <f>'Structural Sugars'!AB32</f>
        <v>0</v>
      </c>
      <c r="J25" s="16">
        <f>'Structural Sugars'!AD32</f>
        <v>0</v>
      </c>
      <c r="K25" s="16">
        <f>'Uronic Acid'!H26</f>
        <v>0</v>
      </c>
      <c r="L25" s="16">
        <f>Acetate!I26</f>
        <v>0</v>
      </c>
    </row>
    <row r="26" spans="1:12">
      <c r="A26" s="109">
        <f>'TRB Record'!A26</f>
        <v>13</v>
      </c>
      <c r="B26" s="6">
        <f>'TRB Record'!C26</f>
        <v>0</v>
      </c>
      <c r="C26" s="16">
        <f>Ash!J26</f>
        <v>0</v>
      </c>
      <c r="D26" s="16">
        <f>Protein!F27</f>
        <v>0</v>
      </c>
      <c r="E26" s="16">
        <f>Lignin!W26</f>
        <v>0</v>
      </c>
      <c r="F26" s="16">
        <f>'Structural Sugars'!V33</f>
        <v>0</v>
      </c>
      <c r="G26" s="16">
        <f>'Structural Sugars'!X33</f>
        <v>0</v>
      </c>
      <c r="H26" s="16">
        <f>'Structural Sugars'!Z33</f>
        <v>0</v>
      </c>
      <c r="I26" s="16">
        <f>'Structural Sugars'!AB33</f>
        <v>0</v>
      </c>
      <c r="J26" s="16">
        <f>'Structural Sugars'!AD33</f>
        <v>0</v>
      </c>
      <c r="K26" s="16">
        <f>'Uronic Acid'!H27</f>
        <v>0</v>
      </c>
      <c r="L26" s="16">
        <f>Acetate!I27</f>
        <v>0</v>
      </c>
    </row>
    <row r="27" spans="1:12">
      <c r="A27" s="109" t="str">
        <f>'TRB Record'!A27</f>
        <v>replicate 13</v>
      </c>
      <c r="B27" s="6">
        <f>'TRB Record'!C27</f>
        <v>0</v>
      </c>
      <c r="C27" s="16">
        <f>Ash!J27</f>
        <v>0</v>
      </c>
      <c r="D27" s="16">
        <f>Protein!F28</f>
        <v>0</v>
      </c>
      <c r="E27" s="16">
        <f>Lignin!W27</f>
        <v>0</v>
      </c>
      <c r="F27" s="16">
        <f>'Structural Sugars'!V34</f>
        <v>0</v>
      </c>
      <c r="G27" s="16">
        <f>'Structural Sugars'!X34</f>
        <v>0</v>
      </c>
      <c r="H27" s="16">
        <f>'Structural Sugars'!Z34</f>
        <v>0</v>
      </c>
      <c r="I27" s="16">
        <f>'Structural Sugars'!AB34</f>
        <v>0</v>
      </c>
      <c r="J27" s="16">
        <f>'Structural Sugars'!AD34</f>
        <v>0</v>
      </c>
      <c r="K27" s="16">
        <f>'Uronic Acid'!H28</f>
        <v>0</v>
      </c>
      <c r="L27" s="16">
        <f>Acetate!I28</f>
        <v>0</v>
      </c>
    </row>
    <row r="28" spans="1:12">
      <c r="A28" s="109">
        <f>'TRB Record'!A28</f>
        <v>14</v>
      </c>
      <c r="B28" s="6">
        <f>'TRB Record'!C28</f>
        <v>0</v>
      </c>
      <c r="C28" s="16">
        <f>Ash!J28</f>
        <v>0</v>
      </c>
      <c r="D28" s="16">
        <f>Protein!F29</f>
        <v>0</v>
      </c>
      <c r="E28" s="16">
        <f>Lignin!W28</f>
        <v>0</v>
      </c>
      <c r="F28" s="16">
        <f>'Structural Sugars'!V35</f>
        <v>0</v>
      </c>
      <c r="G28" s="16">
        <f>'Structural Sugars'!X35</f>
        <v>0</v>
      </c>
      <c r="H28" s="16">
        <f>'Structural Sugars'!Z35</f>
        <v>0</v>
      </c>
      <c r="I28" s="16">
        <f>'Structural Sugars'!AB35</f>
        <v>0</v>
      </c>
      <c r="J28" s="16">
        <f>'Structural Sugars'!AD35</f>
        <v>0</v>
      </c>
      <c r="K28" s="16">
        <f>'Uronic Acid'!H29</f>
        <v>0</v>
      </c>
      <c r="L28" s="16">
        <f>Acetate!I29</f>
        <v>0</v>
      </c>
    </row>
    <row r="29" spans="1:12">
      <c r="A29" s="109" t="str">
        <f>'TRB Record'!A29</f>
        <v>replicate 14</v>
      </c>
      <c r="B29" s="6">
        <f>'TRB Record'!C29</f>
        <v>0</v>
      </c>
      <c r="C29" s="16">
        <f>Ash!J29</f>
        <v>0</v>
      </c>
      <c r="D29" s="16">
        <f>Protein!F30</f>
        <v>0</v>
      </c>
      <c r="E29" s="16">
        <f>Lignin!W29</f>
        <v>0</v>
      </c>
      <c r="F29" s="16">
        <f>'Structural Sugars'!V36</f>
        <v>0</v>
      </c>
      <c r="G29" s="16">
        <f>'Structural Sugars'!X36</f>
        <v>0</v>
      </c>
      <c r="H29" s="16">
        <f>'Structural Sugars'!Z36</f>
        <v>0</v>
      </c>
      <c r="I29" s="16">
        <f>'Structural Sugars'!AB36</f>
        <v>0</v>
      </c>
      <c r="J29" s="16">
        <f>'Structural Sugars'!AD36</f>
        <v>0</v>
      </c>
      <c r="K29" s="16">
        <f>'Uronic Acid'!H30</f>
        <v>0</v>
      </c>
      <c r="L29" s="16">
        <f>Acetate!I30</f>
        <v>0</v>
      </c>
    </row>
    <row r="30" spans="1:12">
      <c r="A30" s="109">
        <f>'TRB Record'!A30</f>
        <v>15</v>
      </c>
      <c r="B30" s="6">
        <f>'TRB Record'!C30</f>
        <v>0</v>
      </c>
      <c r="C30" s="16">
        <f>Ash!J30</f>
        <v>0</v>
      </c>
      <c r="D30" s="16">
        <f>Protein!F31</f>
        <v>0</v>
      </c>
      <c r="E30" s="16">
        <f>Lignin!W30</f>
        <v>0</v>
      </c>
      <c r="F30" s="16">
        <f>'Structural Sugars'!V37</f>
        <v>0</v>
      </c>
      <c r="G30" s="16">
        <f>'Structural Sugars'!X37</f>
        <v>0</v>
      </c>
      <c r="H30" s="16">
        <f>'Structural Sugars'!Z37</f>
        <v>0</v>
      </c>
      <c r="I30" s="16">
        <f>'Structural Sugars'!AB37</f>
        <v>0</v>
      </c>
      <c r="J30" s="16">
        <f>'Structural Sugars'!AD37</f>
        <v>0</v>
      </c>
      <c r="K30" s="16">
        <f>'Uronic Acid'!H31</f>
        <v>0</v>
      </c>
      <c r="L30" s="16">
        <f>Acetate!I31</f>
        <v>0</v>
      </c>
    </row>
    <row r="31" spans="1:12">
      <c r="A31" s="109" t="str">
        <f>'TRB Record'!A31</f>
        <v>replicate 15</v>
      </c>
      <c r="B31" s="6">
        <f>'TRB Record'!C31</f>
        <v>0</v>
      </c>
      <c r="C31" s="16">
        <f>Ash!J31</f>
        <v>0</v>
      </c>
      <c r="D31" s="16">
        <f>Protein!F32</f>
        <v>0</v>
      </c>
      <c r="E31" s="16">
        <f>Lignin!W31</f>
        <v>0</v>
      </c>
      <c r="F31" s="16">
        <f>'Structural Sugars'!V38</f>
        <v>0</v>
      </c>
      <c r="G31" s="16">
        <f>'Structural Sugars'!X38</f>
        <v>0</v>
      </c>
      <c r="H31" s="16">
        <f>'Structural Sugars'!Z38</f>
        <v>0</v>
      </c>
      <c r="I31" s="16">
        <f>'Structural Sugars'!AB38</f>
        <v>0</v>
      </c>
      <c r="J31" s="16">
        <f>'Structural Sugars'!AD38</f>
        <v>0</v>
      </c>
      <c r="K31" s="16">
        <f>'Uronic Acid'!H32</f>
        <v>0</v>
      </c>
      <c r="L31" s="16">
        <f>Acetate!I32</f>
        <v>0</v>
      </c>
    </row>
    <row r="32" spans="1:12">
      <c r="A32" s="109">
        <f>'TRB Record'!A32</f>
        <v>16</v>
      </c>
      <c r="B32" s="6">
        <f>'TRB Record'!C32</f>
        <v>0</v>
      </c>
      <c r="C32" s="16">
        <f>Ash!J32</f>
        <v>0</v>
      </c>
      <c r="D32" s="16">
        <f>Protein!F33</f>
        <v>0</v>
      </c>
      <c r="E32" s="16">
        <f>Lignin!W32</f>
        <v>0</v>
      </c>
      <c r="F32" s="16">
        <f>'Structural Sugars'!V39</f>
        <v>0</v>
      </c>
      <c r="G32" s="16">
        <f>'Structural Sugars'!X39</f>
        <v>0</v>
      </c>
      <c r="H32" s="16">
        <f>'Structural Sugars'!Z39</f>
        <v>0</v>
      </c>
      <c r="I32" s="16">
        <f>'Structural Sugars'!AB39</f>
        <v>0</v>
      </c>
      <c r="J32" s="16">
        <f>'Structural Sugars'!AD39</f>
        <v>0</v>
      </c>
      <c r="K32" s="16">
        <f>'Uronic Acid'!H33</f>
        <v>0</v>
      </c>
      <c r="L32" s="16">
        <f>Acetate!I33</f>
        <v>0</v>
      </c>
    </row>
    <row r="33" spans="1:12">
      <c r="A33" s="109" t="str">
        <f>'TRB Record'!A33</f>
        <v>replicate 16</v>
      </c>
      <c r="B33" s="6">
        <f>'TRB Record'!C33</f>
        <v>0</v>
      </c>
      <c r="C33" s="16">
        <f>Ash!J33</f>
        <v>0</v>
      </c>
      <c r="D33" s="16">
        <f>Protein!F34</f>
        <v>0</v>
      </c>
      <c r="E33" s="16">
        <f>Lignin!W33</f>
        <v>0</v>
      </c>
      <c r="F33" s="16">
        <f>'Structural Sugars'!V40</f>
        <v>0</v>
      </c>
      <c r="G33" s="16">
        <f>'Structural Sugars'!X40</f>
        <v>0</v>
      </c>
      <c r="H33" s="16">
        <f>'Structural Sugars'!Z40</f>
        <v>0</v>
      </c>
      <c r="I33" s="16">
        <f>'Structural Sugars'!AB40</f>
        <v>0</v>
      </c>
      <c r="J33" s="16">
        <f>'Structural Sugars'!AD40</f>
        <v>0</v>
      </c>
      <c r="K33" s="16">
        <f>'Uronic Acid'!H34</f>
        <v>0</v>
      </c>
      <c r="L33" s="16">
        <f>Acetate!I34</f>
        <v>0</v>
      </c>
    </row>
    <row r="34" spans="1:12">
      <c r="A34" s="109">
        <f>'TRB Record'!A34</f>
        <v>17</v>
      </c>
      <c r="B34" s="6">
        <f>'TRB Record'!C34</f>
        <v>0</v>
      </c>
      <c r="C34" s="16">
        <f>Ash!J34</f>
        <v>0</v>
      </c>
      <c r="D34" s="16">
        <f>Protein!F35</f>
        <v>0</v>
      </c>
      <c r="E34" s="16">
        <f>Lignin!W34</f>
        <v>0</v>
      </c>
      <c r="F34" s="16">
        <f>'Structural Sugars'!V41</f>
        <v>0</v>
      </c>
      <c r="G34" s="16">
        <f>'Structural Sugars'!X41</f>
        <v>0</v>
      </c>
      <c r="H34" s="16">
        <f>'Structural Sugars'!Z41</f>
        <v>0</v>
      </c>
      <c r="I34" s="16">
        <f>'Structural Sugars'!AB41</f>
        <v>0</v>
      </c>
      <c r="J34" s="16">
        <f>'Structural Sugars'!AD41</f>
        <v>0</v>
      </c>
      <c r="K34" s="16">
        <f>'Uronic Acid'!H35</f>
        <v>0</v>
      </c>
      <c r="L34" s="16">
        <f>Acetate!I35</f>
        <v>0</v>
      </c>
    </row>
    <row r="35" spans="1:12">
      <c r="A35" s="109" t="str">
        <f>'TRB Record'!A35</f>
        <v>replicate 17</v>
      </c>
      <c r="B35" s="6">
        <f>'TRB Record'!C35</f>
        <v>0</v>
      </c>
      <c r="C35" s="16">
        <f>Ash!J35</f>
        <v>0</v>
      </c>
      <c r="D35" s="16">
        <f>Protein!F36</f>
        <v>0</v>
      </c>
      <c r="E35" s="16">
        <f>Lignin!W35</f>
        <v>0</v>
      </c>
      <c r="F35" s="16">
        <f>'Structural Sugars'!V42</f>
        <v>0</v>
      </c>
      <c r="G35" s="16">
        <f>'Structural Sugars'!X42</f>
        <v>0</v>
      </c>
      <c r="H35" s="16">
        <f>'Structural Sugars'!Z42</f>
        <v>0</v>
      </c>
      <c r="I35" s="16">
        <f>'Structural Sugars'!AB42</f>
        <v>0</v>
      </c>
      <c r="J35" s="16">
        <f>'Structural Sugars'!AD42</f>
        <v>0</v>
      </c>
      <c r="K35" s="16">
        <f>'Uronic Acid'!H36</f>
        <v>0</v>
      </c>
      <c r="L35" s="16">
        <f>Acetate!I36</f>
        <v>0</v>
      </c>
    </row>
    <row r="36" spans="1:12">
      <c r="A36" s="109">
        <f>'TRB Record'!A36</f>
        <v>18</v>
      </c>
      <c r="B36" s="6">
        <f>'TRB Record'!C36</f>
        <v>0</v>
      </c>
      <c r="C36" s="16">
        <f>Ash!J36</f>
        <v>0</v>
      </c>
      <c r="D36" s="16">
        <f>Protein!F37</f>
        <v>0</v>
      </c>
      <c r="E36" s="16">
        <f>Lignin!W36</f>
        <v>0</v>
      </c>
      <c r="F36" s="16">
        <f>'Structural Sugars'!V43</f>
        <v>0</v>
      </c>
      <c r="G36" s="16">
        <f>'Structural Sugars'!X43</f>
        <v>0</v>
      </c>
      <c r="H36" s="16">
        <f>'Structural Sugars'!Z43</f>
        <v>0</v>
      </c>
      <c r="I36" s="16">
        <f>'Structural Sugars'!AB43</f>
        <v>0</v>
      </c>
      <c r="J36" s="16">
        <f>'Structural Sugars'!AD43</f>
        <v>0</v>
      </c>
      <c r="K36" s="16">
        <f>'Uronic Acid'!H37</f>
        <v>0</v>
      </c>
      <c r="L36" s="16">
        <f>Acetate!I37</f>
        <v>0</v>
      </c>
    </row>
    <row r="37" spans="1:12">
      <c r="A37" s="109" t="str">
        <f>'TRB Record'!A37</f>
        <v>replicate 18</v>
      </c>
      <c r="B37" s="6">
        <f>'TRB Record'!C37</f>
        <v>0</v>
      </c>
      <c r="C37" s="16">
        <f>Ash!J37</f>
        <v>0</v>
      </c>
      <c r="D37" s="16">
        <f>Protein!F38</f>
        <v>0</v>
      </c>
      <c r="E37" s="16">
        <f>Lignin!W37</f>
        <v>0</v>
      </c>
      <c r="F37" s="16">
        <f>'Structural Sugars'!V44</f>
        <v>0</v>
      </c>
      <c r="G37" s="16">
        <f>'Structural Sugars'!X44</f>
        <v>0</v>
      </c>
      <c r="H37" s="16">
        <f>'Structural Sugars'!Z44</f>
        <v>0</v>
      </c>
      <c r="I37" s="16">
        <f>'Structural Sugars'!AB44</f>
        <v>0</v>
      </c>
      <c r="J37" s="16">
        <f>'Structural Sugars'!AD44</f>
        <v>0</v>
      </c>
      <c r="K37" s="16">
        <f>'Uronic Acid'!H38</f>
        <v>0</v>
      </c>
      <c r="L37" s="16">
        <f>Acetate!I38</f>
        <v>0</v>
      </c>
    </row>
    <row r="38" spans="1:12">
      <c r="A38" s="109">
        <f>'TRB Record'!A38</f>
        <v>19</v>
      </c>
      <c r="B38" s="6">
        <f>'TRB Record'!C38</f>
        <v>0</v>
      </c>
      <c r="C38" s="16">
        <f>Ash!J38</f>
        <v>0</v>
      </c>
      <c r="D38" s="16">
        <f>Protein!F39</f>
        <v>0</v>
      </c>
      <c r="E38" s="16">
        <f>Lignin!W38</f>
        <v>0</v>
      </c>
      <c r="F38" s="16">
        <f>'Structural Sugars'!V45</f>
        <v>0</v>
      </c>
      <c r="G38" s="16">
        <f>'Structural Sugars'!X45</f>
        <v>0</v>
      </c>
      <c r="H38" s="16">
        <f>'Structural Sugars'!Z45</f>
        <v>0</v>
      </c>
      <c r="I38" s="16">
        <f>'Structural Sugars'!AB45</f>
        <v>0</v>
      </c>
      <c r="J38" s="16">
        <f>'Structural Sugars'!AD45</f>
        <v>0</v>
      </c>
      <c r="K38" s="16">
        <f>'Uronic Acid'!H39</f>
        <v>0</v>
      </c>
      <c r="L38" s="16">
        <f>Acetate!I39</f>
        <v>0</v>
      </c>
    </row>
    <row r="39" spans="1:12">
      <c r="A39" s="109" t="str">
        <f>'TRB Record'!A39</f>
        <v>replicate 19</v>
      </c>
      <c r="B39" s="6">
        <f>'TRB Record'!C39</f>
        <v>0</v>
      </c>
      <c r="C39" s="16">
        <f>Ash!J39</f>
        <v>0</v>
      </c>
      <c r="D39" s="16">
        <f>Protein!F40</f>
        <v>0</v>
      </c>
      <c r="E39" s="16">
        <f>Lignin!W39</f>
        <v>0</v>
      </c>
      <c r="F39" s="16">
        <f>'Structural Sugars'!V46</f>
        <v>0</v>
      </c>
      <c r="G39" s="16">
        <f>'Structural Sugars'!X46</f>
        <v>0</v>
      </c>
      <c r="H39" s="16">
        <f>'Structural Sugars'!Z46</f>
        <v>0</v>
      </c>
      <c r="I39" s="16">
        <f>'Structural Sugars'!AB46</f>
        <v>0</v>
      </c>
      <c r="J39" s="16">
        <f>'Structural Sugars'!AD46</f>
        <v>0</v>
      </c>
      <c r="K39" s="16">
        <f>'Uronic Acid'!H40</f>
        <v>0</v>
      </c>
      <c r="L39" s="16">
        <f>Acetate!I40</f>
        <v>0</v>
      </c>
    </row>
    <row r="40" spans="1:12">
      <c r="A40" s="109">
        <f>'TRB Record'!A40</f>
        <v>20</v>
      </c>
      <c r="B40" s="6">
        <f>'TRB Record'!C40</f>
        <v>0</v>
      </c>
      <c r="C40" s="16">
        <f>Ash!J40</f>
        <v>0</v>
      </c>
      <c r="D40" s="16">
        <f>Protein!F41</f>
        <v>0</v>
      </c>
      <c r="E40" s="16">
        <f>Lignin!W40</f>
        <v>0</v>
      </c>
      <c r="F40" s="16">
        <f>'Structural Sugars'!V47</f>
        <v>0</v>
      </c>
      <c r="G40" s="16">
        <f>'Structural Sugars'!X47</f>
        <v>0</v>
      </c>
      <c r="H40" s="16">
        <f>'Structural Sugars'!Z47</f>
        <v>0</v>
      </c>
      <c r="I40" s="16">
        <f>'Structural Sugars'!AB47</f>
        <v>0</v>
      </c>
      <c r="J40" s="16">
        <f>'Structural Sugars'!AD47</f>
        <v>0</v>
      </c>
      <c r="K40" s="16">
        <f>'Uronic Acid'!H41</f>
        <v>0</v>
      </c>
      <c r="L40" s="16">
        <f>Acetate!I41</f>
        <v>0</v>
      </c>
    </row>
    <row r="41" spans="1:12">
      <c r="A41" s="109" t="str">
        <f>'TRB Record'!A41</f>
        <v>replicate 20</v>
      </c>
      <c r="B41" s="6">
        <f>'TRB Record'!C41</f>
        <v>0</v>
      </c>
      <c r="C41" s="16">
        <f>Ash!J41</f>
        <v>0</v>
      </c>
      <c r="D41" s="16">
        <f>Protein!F42</f>
        <v>0</v>
      </c>
      <c r="E41" s="16">
        <f>Lignin!W41</f>
        <v>0</v>
      </c>
      <c r="F41" s="16">
        <f>'Structural Sugars'!V48</f>
        <v>0</v>
      </c>
      <c r="G41" s="16">
        <f>'Structural Sugars'!X48</f>
        <v>0</v>
      </c>
      <c r="H41" s="16">
        <f>'Structural Sugars'!Z48</f>
        <v>0</v>
      </c>
      <c r="I41" s="16">
        <f>'Structural Sugars'!AB48</f>
        <v>0</v>
      </c>
      <c r="J41" s="16">
        <f>'Structural Sugars'!AD48</f>
        <v>0</v>
      </c>
      <c r="K41" s="16">
        <f>'Uronic Acid'!H42</f>
        <v>0</v>
      </c>
      <c r="L41" s="16">
        <f>Acetate!I42</f>
        <v>0</v>
      </c>
    </row>
    <row r="42" spans="1:12">
      <c r="A42" s="109">
        <f>'TRB Record'!A42</f>
        <v>21</v>
      </c>
      <c r="B42" s="6">
        <f>'TRB Record'!C42</f>
        <v>0</v>
      </c>
      <c r="C42" s="16">
        <f>Ash!J42</f>
        <v>0</v>
      </c>
      <c r="D42" s="16">
        <f>Protein!F43</f>
        <v>0</v>
      </c>
      <c r="E42" s="16">
        <f>Lignin!W42</f>
        <v>0</v>
      </c>
      <c r="F42" s="16">
        <f>'Structural Sugars'!V49</f>
        <v>0</v>
      </c>
      <c r="G42" s="16">
        <f>'Structural Sugars'!X49</f>
        <v>0</v>
      </c>
      <c r="H42" s="16">
        <f>'Structural Sugars'!Z49</f>
        <v>0</v>
      </c>
      <c r="I42" s="16">
        <f>'Structural Sugars'!AB49</f>
        <v>0</v>
      </c>
      <c r="J42" s="16">
        <f>'Structural Sugars'!AD49</f>
        <v>0</v>
      </c>
      <c r="K42" s="16">
        <f>'Uronic Acid'!H43</f>
        <v>0</v>
      </c>
      <c r="L42" s="16">
        <f>Acetate!I43</f>
        <v>0</v>
      </c>
    </row>
    <row r="43" spans="1:12">
      <c r="A43" s="109" t="str">
        <f>'TRB Record'!A43</f>
        <v>replicate 21</v>
      </c>
      <c r="B43" s="6">
        <f>'TRB Record'!C43</f>
        <v>0</v>
      </c>
      <c r="C43" s="16">
        <f>Ash!J43</f>
        <v>0</v>
      </c>
      <c r="D43" s="16">
        <f>Protein!F44</f>
        <v>0</v>
      </c>
      <c r="E43" s="16">
        <f>Lignin!W43</f>
        <v>0</v>
      </c>
      <c r="F43" s="16">
        <f>'Structural Sugars'!V50</f>
        <v>0</v>
      </c>
      <c r="G43" s="16">
        <f>'Structural Sugars'!X50</f>
        <v>0</v>
      </c>
      <c r="H43" s="16">
        <f>'Structural Sugars'!Z50</f>
        <v>0</v>
      </c>
      <c r="I43" s="16">
        <f>'Structural Sugars'!AB50</f>
        <v>0</v>
      </c>
      <c r="J43" s="16">
        <f>'Structural Sugars'!AD50</f>
        <v>0</v>
      </c>
      <c r="K43" s="16">
        <f>'Uronic Acid'!H44</f>
        <v>0</v>
      </c>
      <c r="L43" s="16">
        <f>Acetate!I44</f>
        <v>0</v>
      </c>
    </row>
    <row r="44" spans="1:12">
      <c r="A44" s="109">
        <f>'TRB Record'!A44</f>
        <v>22</v>
      </c>
      <c r="B44" s="6">
        <f>'TRB Record'!C44</f>
        <v>0</v>
      </c>
      <c r="C44" s="16">
        <f>Ash!J44</f>
        <v>0</v>
      </c>
      <c r="D44" s="16">
        <f>Protein!F45</f>
        <v>0</v>
      </c>
      <c r="E44" s="16">
        <f>Lignin!W44</f>
        <v>0</v>
      </c>
      <c r="F44" s="16">
        <f>'Structural Sugars'!V51</f>
        <v>0</v>
      </c>
      <c r="G44" s="16">
        <f>'Structural Sugars'!X51</f>
        <v>0</v>
      </c>
      <c r="H44" s="16">
        <f>'Structural Sugars'!Z51</f>
        <v>0</v>
      </c>
      <c r="I44" s="16">
        <f>'Structural Sugars'!AB51</f>
        <v>0</v>
      </c>
      <c r="J44" s="16">
        <f>'Structural Sugars'!AD51</f>
        <v>0</v>
      </c>
      <c r="K44" s="16">
        <f>'Uronic Acid'!H45</f>
        <v>0</v>
      </c>
      <c r="L44" s="16">
        <f>Acetate!I45</f>
        <v>0</v>
      </c>
    </row>
    <row r="45" spans="1:12">
      <c r="A45" s="109" t="str">
        <f>'TRB Record'!A45</f>
        <v>replicate 22</v>
      </c>
      <c r="B45" s="6">
        <f>'TRB Record'!C45</f>
        <v>0</v>
      </c>
      <c r="C45" s="16">
        <f>Ash!J45</f>
        <v>0</v>
      </c>
      <c r="D45" s="16">
        <f>Protein!F46</f>
        <v>0</v>
      </c>
      <c r="E45" s="16">
        <f>Lignin!W45</f>
        <v>0</v>
      </c>
      <c r="F45" s="16">
        <f>'Structural Sugars'!V52</f>
        <v>0</v>
      </c>
      <c r="G45" s="16">
        <f>'Structural Sugars'!X52</f>
        <v>0</v>
      </c>
      <c r="H45" s="16">
        <f>'Structural Sugars'!Z52</f>
        <v>0</v>
      </c>
      <c r="I45" s="16">
        <f>'Structural Sugars'!AB52</f>
        <v>0</v>
      </c>
      <c r="J45" s="16">
        <f>'Structural Sugars'!AD52</f>
        <v>0</v>
      </c>
      <c r="K45" s="16">
        <f>'Uronic Acid'!H46</f>
        <v>0</v>
      </c>
      <c r="L45" s="16">
        <f>Acetate!I46</f>
        <v>0</v>
      </c>
    </row>
    <row r="46" spans="1:12">
      <c r="A46" s="109">
        <f>'TRB Record'!A46</f>
        <v>23</v>
      </c>
      <c r="B46" s="6">
        <f>'TRB Record'!C46</f>
        <v>0</v>
      </c>
      <c r="C46" s="16">
        <f>Ash!J46</f>
        <v>0</v>
      </c>
      <c r="D46" s="16">
        <f>Protein!F47</f>
        <v>0</v>
      </c>
      <c r="E46" s="16">
        <f>Lignin!W46</f>
        <v>0</v>
      </c>
      <c r="F46" s="16">
        <f>'Structural Sugars'!V53</f>
        <v>0</v>
      </c>
      <c r="G46" s="16">
        <f>'Structural Sugars'!X53</f>
        <v>0</v>
      </c>
      <c r="H46" s="16">
        <f>'Structural Sugars'!Z53</f>
        <v>0</v>
      </c>
      <c r="I46" s="16">
        <f>'Structural Sugars'!AB53</f>
        <v>0</v>
      </c>
      <c r="J46" s="16">
        <f>'Structural Sugars'!AD53</f>
        <v>0</v>
      </c>
      <c r="K46" s="16">
        <f>'Uronic Acid'!H47</f>
        <v>0</v>
      </c>
      <c r="L46" s="16">
        <f>Acetate!I47</f>
        <v>0</v>
      </c>
    </row>
    <row r="47" spans="1:12">
      <c r="A47" s="109" t="str">
        <f>'TRB Record'!A47</f>
        <v>replicate 23</v>
      </c>
      <c r="B47" s="6">
        <f>'TRB Record'!C47</f>
        <v>0</v>
      </c>
      <c r="C47" s="16">
        <f>Ash!J47</f>
        <v>0</v>
      </c>
      <c r="D47" s="16">
        <f>Protein!F48</f>
        <v>0</v>
      </c>
      <c r="E47" s="16">
        <f>Lignin!W47</f>
        <v>0</v>
      </c>
      <c r="F47" s="16">
        <f>'Structural Sugars'!V54</f>
        <v>0</v>
      </c>
      <c r="G47" s="16">
        <f>'Structural Sugars'!X54</f>
        <v>0</v>
      </c>
      <c r="H47" s="16">
        <f>'Structural Sugars'!Z54</f>
        <v>0</v>
      </c>
      <c r="I47" s="16">
        <f>'Structural Sugars'!AB54</f>
        <v>0</v>
      </c>
      <c r="J47" s="16">
        <f>'Structural Sugars'!AD54</f>
        <v>0</v>
      </c>
      <c r="K47" s="16">
        <f>'Uronic Acid'!H48</f>
        <v>0</v>
      </c>
      <c r="L47" s="16">
        <f>Acetate!I48</f>
        <v>0</v>
      </c>
    </row>
    <row r="48" spans="1:12">
      <c r="A48" s="109">
        <f>'TRB Record'!A48</f>
        <v>24</v>
      </c>
      <c r="B48" s="6">
        <f>'TRB Record'!C48</f>
        <v>0</v>
      </c>
      <c r="C48" s="16">
        <f>Ash!J48</f>
        <v>0</v>
      </c>
      <c r="D48" s="16">
        <f>Protein!F49</f>
        <v>0</v>
      </c>
      <c r="E48" s="16">
        <f>Lignin!W48</f>
        <v>0</v>
      </c>
      <c r="F48" s="16">
        <f>'Structural Sugars'!V55</f>
        <v>0</v>
      </c>
      <c r="G48" s="16">
        <f>'Structural Sugars'!X55</f>
        <v>0</v>
      </c>
      <c r="H48" s="16">
        <f>'Structural Sugars'!Z55</f>
        <v>0</v>
      </c>
      <c r="I48" s="16">
        <f>'Structural Sugars'!AB55</f>
        <v>0</v>
      </c>
      <c r="J48" s="16">
        <f>'Structural Sugars'!AD55</f>
        <v>0</v>
      </c>
      <c r="K48" s="16">
        <f>'Uronic Acid'!H49</f>
        <v>0</v>
      </c>
      <c r="L48" s="16">
        <f>Acetate!I49</f>
        <v>0</v>
      </c>
    </row>
    <row r="49" spans="1:12">
      <c r="A49" s="109" t="str">
        <f>'TRB Record'!A49</f>
        <v>replicate 24</v>
      </c>
      <c r="B49" s="6">
        <f>'TRB Record'!C49</f>
        <v>0</v>
      </c>
      <c r="C49" s="16">
        <f>Ash!J49</f>
        <v>0</v>
      </c>
      <c r="D49" s="16">
        <f>Protein!F50</f>
        <v>0</v>
      </c>
      <c r="E49" s="16">
        <f>Lignin!W49</f>
        <v>0</v>
      </c>
      <c r="F49" s="16">
        <f>'Structural Sugars'!V56</f>
        <v>0</v>
      </c>
      <c r="G49" s="16">
        <f>'Structural Sugars'!X56</f>
        <v>0</v>
      </c>
      <c r="H49" s="16">
        <f>'Structural Sugars'!Z56</f>
        <v>0</v>
      </c>
      <c r="I49" s="16">
        <f>'Structural Sugars'!AB56</f>
        <v>0</v>
      </c>
      <c r="J49" s="16">
        <f>'Structural Sugars'!AD56</f>
        <v>0</v>
      </c>
      <c r="K49" s="16">
        <f>'Uronic Acid'!H50</f>
        <v>0</v>
      </c>
      <c r="L49" s="16">
        <f>Acetate!I50</f>
        <v>0</v>
      </c>
    </row>
    <row r="50" spans="1:12">
      <c r="A50" s="109">
        <f>'TRB Record'!A50</f>
        <v>25</v>
      </c>
      <c r="B50" s="6">
        <f>'TRB Record'!C50</f>
        <v>0</v>
      </c>
      <c r="C50" s="16">
        <f>Ash!J50</f>
        <v>0</v>
      </c>
      <c r="D50" s="16">
        <f>Protein!F51</f>
        <v>0</v>
      </c>
      <c r="E50" s="16">
        <f>Lignin!W50</f>
        <v>0</v>
      </c>
      <c r="F50" s="16">
        <f>'Structural Sugars'!V57</f>
        <v>0</v>
      </c>
      <c r="G50" s="16">
        <f>'Structural Sugars'!X57</f>
        <v>0</v>
      </c>
      <c r="H50" s="16">
        <f>'Structural Sugars'!Z57</f>
        <v>0</v>
      </c>
      <c r="I50" s="16">
        <f>'Structural Sugars'!AB57</f>
        <v>0</v>
      </c>
      <c r="J50" s="16">
        <f>'Structural Sugars'!AD57</f>
        <v>0</v>
      </c>
      <c r="K50" s="16">
        <f>'Uronic Acid'!H51</f>
        <v>0</v>
      </c>
      <c r="L50" s="16">
        <f>Acetate!I51</f>
        <v>0</v>
      </c>
    </row>
    <row r="51" spans="1:12">
      <c r="A51" s="109" t="str">
        <f>'TRB Record'!A51</f>
        <v>replicate 25</v>
      </c>
      <c r="B51" s="6">
        <f>'TRB Record'!C51</f>
        <v>0</v>
      </c>
      <c r="C51" s="16">
        <f>Ash!J51</f>
        <v>0</v>
      </c>
      <c r="D51" s="16">
        <f>Protein!F52</f>
        <v>0</v>
      </c>
      <c r="E51" s="16">
        <f>Lignin!W51</f>
        <v>0</v>
      </c>
      <c r="F51" s="16">
        <f>'Structural Sugars'!V58</f>
        <v>0</v>
      </c>
      <c r="G51" s="16">
        <f>'Structural Sugars'!X58</f>
        <v>0</v>
      </c>
      <c r="H51" s="16">
        <f>'Structural Sugars'!Z58</f>
        <v>0</v>
      </c>
      <c r="I51" s="16">
        <f>'Structural Sugars'!AB58</f>
        <v>0</v>
      </c>
      <c r="J51" s="16">
        <f>'Structural Sugars'!AD58</f>
        <v>0</v>
      </c>
      <c r="K51" s="16">
        <f>'Uronic Acid'!H52</f>
        <v>0</v>
      </c>
      <c r="L51" s="16">
        <f>Acetate!I52</f>
        <v>0</v>
      </c>
    </row>
    <row r="52" spans="1:12">
      <c r="A52" s="109">
        <f>'TRB Record'!A52</f>
        <v>26</v>
      </c>
      <c r="B52" s="6">
        <f>'TRB Record'!C52</f>
        <v>0</v>
      </c>
      <c r="C52" s="16">
        <f>Ash!J52</f>
        <v>0</v>
      </c>
      <c r="D52" s="16">
        <f>Protein!F53</f>
        <v>0</v>
      </c>
      <c r="E52" s="16">
        <f>Lignin!W52</f>
        <v>0</v>
      </c>
      <c r="F52" s="16">
        <f>'Structural Sugars'!V59</f>
        <v>0</v>
      </c>
      <c r="G52" s="16">
        <f>'Structural Sugars'!X59</f>
        <v>0</v>
      </c>
      <c r="H52" s="16">
        <f>'Structural Sugars'!Z59</f>
        <v>0</v>
      </c>
      <c r="I52" s="16">
        <f>'Structural Sugars'!AB59</f>
        <v>0</v>
      </c>
      <c r="J52" s="16">
        <f>'Structural Sugars'!AD59</f>
        <v>0</v>
      </c>
      <c r="K52" s="16">
        <f>'Uronic Acid'!H53</f>
        <v>0</v>
      </c>
      <c r="L52" s="16">
        <f>Acetate!I53</f>
        <v>0</v>
      </c>
    </row>
    <row r="53" spans="1:12">
      <c r="A53" s="109" t="str">
        <f>'TRB Record'!A53</f>
        <v>replicate 26</v>
      </c>
      <c r="B53" s="6">
        <f>'TRB Record'!C53</f>
        <v>0</v>
      </c>
      <c r="C53" s="16">
        <f>Ash!J53</f>
        <v>0</v>
      </c>
      <c r="D53" s="16">
        <f>Protein!F54</f>
        <v>0</v>
      </c>
      <c r="E53" s="16">
        <f>Lignin!W53</f>
        <v>0</v>
      </c>
      <c r="F53" s="16">
        <f>'Structural Sugars'!V60</f>
        <v>0</v>
      </c>
      <c r="G53" s="16">
        <f>'Structural Sugars'!X60</f>
        <v>0</v>
      </c>
      <c r="H53" s="16">
        <f>'Structural Sugars'!Z60</f>
        <v>0</v>
      </c>
      <c r="I53" s="16">
        <f>'Structural Sugars'!AB60</f>
        <v>0</v>
      </c>
      <c r="J53" s="16">
        <f>'Structural Sugars'!AD60</f>
        <v>0</v>
      </c>
      <c r="K53" s="16">
        <f>'Uronic Acid'!H54</f>
        <v>0</v>
      </c>
      <c r="L53" s="16">
        <f>Acetate!I54</f>
        <v>0</v>
      </c>
    </row>
    <row r="54" spans="1:12">
      <c r="A54" s="109">
        <f>'TRB Record'!A54</f>
        <v>27</v>
      </c>
      <c r="B54" s="6">
        <f>'TRB Record'!C54</f>
        <v>0</v>
      </c>
      <c r="C54" s="16">
        <f>Ash!J54</f>
        <v>0</v>
      </c>
      <c r="D54" s="16">
        <f>Protein!F55</f>
        <v>0</v>
      </c>
      <c r="E54" s="16">
        <f>Lignin!W54</f>
        <v>0</v>
      </c>
      <c r="F54" s="16">
        <f>'Structural Sugars'!V61</f>
        <v>0</v>
      </c>
      <c r="G54" s="16">
        <f>'Structural Sugars'!X61</f>
        <v>0</v>
      </c>
      <c r="H54" s="16">
        <f>'Structural Sugars'!Z61</f>
        <v>0</v>
      </c>
      <c r="I54" s="16">
        <f>'Structural Sugars'!AB61</f>
        <v>0</v>
      </c>
      <c r="J54" s="16">
        <f>'Structural Sugars'!AD61</f>
        <v>0</v>
      </c>
      <c r="K54" s="16">
        <f>'Uronic Acid'!H55</f>
        <v>0</v>
      </c>
      <c r="L54" s="16">
        <f>Acetate!I55</f>
        <v>0</v>
      </c>
    </row>
    <row r="55" spans="1:12">
      <c r="A55" s="109" t="str">
        <f>'TRB Record'!A55</f>
        <v>replicate 27</v>
      </c>
      <c r="B55" s="6">
        <f>'TRB Record'!C55</f>
        <v>0</v>
      </c>
      <c r="C55" s="16">
        <f>Ash!J55</f>
        <v>0</v>
      </c>
      <c r="D55" s="16">
        <f>Protein!F56</f>
        <v>0</v>
      </c>
      <c r="E55" s="16">
        <f>Lignin!W55</f>
        <v>0</v>
      </c>
      <c r="F55" s="16">
        <f>'Structural Sugars'!V62</f>
        <v>0</v>
      </c>
      <c r="G55" s="16">
        <f>'Structural Sugars'!X62</f>
        <v>0</v>
      </c>
      <c r="H55" s="16">
        <f>'Structural Sugars'!Z62</f>
        <v>0</v>
      </c>
      <c r="I55" s="16">
        <f>'Structural Sugars'!AB62</f>
        <v>0</v>
      </c>
      <c r="J55" s="16">
        <f>'Structural Sugars'!AD62</f>
        <v>0</v>
      </c>
      <c r="K55" s="16">
        <f>'Uronic Acid'!H56</f>
        <v>0</v>
      </c>
      <c r="L55" s="16">
        <f>Acetate!I56</f>
        <v>0</v>
      </c>
    </row>
    <row r="56" spans="1:12">
      <c r="A56" s="109">
        <f>'TRB Record'!A56</f>
        <v>28</v>
      </c>
      <c r="B56" s="6">
        <f>'TRB Record'!C56</f>
        <v>0</v>
      </c>
      <c r="C56" s="16">
        <f>Ash!J56</f>
        <v>0</v>
      </c>
      <c r="D56" s="16">
        <f>Protein!F57</f>
        <v>0</v>
      </c>
      <c r="E56" s="16">
        <f>Lignin!W56</f>
        <v>0</v>
      </c>
      <c r="F56" s="16">
        <f>'Structural Sugars'!V63</f>
        <v>0</v>
      </c>
      <c r="G56" s="16">
        <f>'Structural Sugars'!X63</f>
        <v>0</v>
      </c>
      <c r="H56" s="16">
        <f>'Structural Sugars'!Z63</f>
        <v>0</v>
      </c>
      <c r="I56" s="16">
        <f>'Structural Sugars'!AB63</f>
        <v>0</v>
      </c>
      <c r="J56" s="16">
        <f>'Structural Sugars'!AD63</f>
        <v>0</v>
      </c>
      <c r="K56" s="16">
        <f>'Uronic Acid'!H57</f>
        <v>0</v>
      </c>
      <c r="L56" s="16">
        <f>Acetate!I57</f>
        <v>0</v>
      </c>
    </row>
    <row r="57" spans="1:12">
      <c r="A57" s="109" t="str">
        <f>'TRB Record'!A57</f>
        <v>replicate 28</v>
      </c>
      <c r="B57" s="6">
        <f>'TRB Record'!C57</f>
        <v>0</v>
      </c>
      <c r="C57" s="16">
        <f>Ash!J57</f>
        <v>0</v>
      </c>
      <c r="D57" s="16">
        <f>Protein!F58</f>
        <v>0</v>
      </c>
      <c r="E57" s="16">
        <f>Lignin!W57</f>
        <v>0</v>
      </c>
      <c r="F57" s="16">
        <f>'Structural Sugars'!V64</f>
        <v>0</v>
      </c>
      <c r="G57" s="16">
        <f>'Structural Sugars'!X64</f>
        <v>0</v>
      </c>
      <c r="H57" s="16">
        <f>'Structural Sugars'!Z64</f>
        <v>0</v>
      </c>
      <c r="I57" s="16">
        <f>'Structural Sugars'!AB64</f>
        <v>0</v>
      </c>
      <c r="J57" s="16">
        <f>'Structural Sugars'!AD64</f>
        <v>0</v>
      </c>
      <c r="K57" s="16">
        <f>'Uronic Acid'!H58</f>
        <v>0</v>
      </c>
      <c r="L57" s="16">
        <f>Acetate!I58</f>
        <v>0</v>
      </c>
    </row>
    <row r="58" spans="1:12">
      <c r="A58" s="109">
        <f>'TRB Record'!A58</f>
        <v>29</v>
      </c>
      <c r="B58" s="6">
        <f>'TRB Record'!C58</f>
        <v>0</v>
      </c>
      <c r="C58" s="16">
        <f>Ash!J58</f>
        <v>0</v>
      </c>
      <c r="D58" s="16">
        <f>Protein!F59</f>
        <v>0</v>
      </c>
      <c r="E58" s="16">
        <f>Lignin!W58</f>
        <v>0</v>
      </c>
      <c r="F58" s="16">
        <f>'Structural Sugars'!V65</f>
        <v>0</v>
      </c>
      <c r="G58" s="16">
        <f>'Structural Sugars'!X65</f>
        <v>0</v>
      </c>
      <c r="H58" s="16">
        <f>'Structural Sugars'!Z65</f>
        <v>0</v>
      </c>
      <c r="I58" s="16">
        <f>'Structural Sugars'!AB65</f>
        <v>0</v>
      </c>
      <c r="J58" s="16">
        <f>'Structural Sugars'!AD65</f>
        <v>0</v>
      </c>
      <c r="K58" s="16">
        <f>'Uronic Acid'!H59</f>
        <v>0</v>
      </c>
      <c r="L58" s="16">
        <f>Acetate!I59</f>
        <v>0</v>
      </c>
    </row>
    <row r="59" spans="1:12">
      <c r="A59" s="109" t="str">
        <f>'TRB Record'!A59</f>
        <v>replicate 29</v>
      </c>
      <c r="B59" s="6">
        <f>'TRB Record'!C59</f>
        <v>0</v>
      </c>
      <c r="C59" s="16">
        <f>Ash!J59</f>
        <v>0</v>
      </c>
      <c r="D59" s="16">
        <f>Protein!F60</f>
        <v>0</v>
      </c>
      <c r="E59" s="16">
        <f>Lignin!W59</f>
        <v>0</v>
      </c>
      <c r="F59" s="16">
        <f>'Structural Sugars'!V66</f>
        <v>0</v>
      </c>
      <c r="G59" s="16">
        <f>'Structural Sugars'!X66</f>
        <v>0</v>
      </c>
      <c r="H59" s="16">
        <f>'Structural Sugars'!Z66</f>
        <v>0</v>
      </c>
      <c r="I59" s="16">
        <f>'Structural Sugars'!AB66</f>
        <v>0</v>
      </c>
      <c r="J59" s="16">
        <f>'Structural Sugars'!AD66</f>
        <v>0</v>
      </c>
      <c r="K59" s="16">
        <f>'Uronic Acid'!H60</f>
        <v>0</v>
      </c>
      <c r="L59" s="16">
        <f>Acetate!I60</f>
        <v>0</v>
      </c>
    </row>
    <row r="60" spans="1:12">
      <c r="A60" s="109">
        <f>'TRB Record'!A60</f>
        <v>30</v>
      </c>
      <c r="B60" s="6">
        <f>'TRB Record'!C60</f>
        <v>0</v>
      </c>
      <c r="C60" s="16">
        <f>Ash!J60</f>
        <v>0</v>
      </c>
      <c r="D60" s="16">
        <f>Protein!F61</f>
        <v>0</v>
      </c>
      <c r="E60" s="16">
        <f>Lignin!W60</f>
        <v>0</v>
      </c>
      <c r="F60" s="16">
        <f>'Structural Sugars'!V67</f>
        <v>0</v>
      </c>
      <c r="G60" s="16">
        <f>'Structural Sugars'!X67</f>
        <v>0</v>
      </c>
      <c r="H60" s="16">
        <f>'Structural Sugars'!Z67</f>
        <v>0</v>
      </c>
      <c r="I60" s="16">
        <f>'Structural Sugars'!AB67</f>
        <v>0</v>
      </c>
      <c r="J60" s="16">
        <f>'Structural Sugars'!AD67</f>
        <v>0</v>
      </c>
      <c r="K60" s="16">
        <f>'Uronic Acid'!H61</f>
        <v>0</v>
      </c>
      <c r="L60" s="16">
        <f>Acetate!I61</f>
        <v>0</v>
      </c>
    </row>
    <row r="61" spans="1:12">
      <c r="A61" s="109" t="str">
        <f>'TRB Record'!A61</f>
        <v>replicate 30</v>
      </c>
      <c r="B61" s="6">
        <f>'TRB Record'!C61</f>
        <v>0</v>
      </c>
      <c r="C61" s="16">
        <f>Ash!J61</f>
        <v>0</v>
      </c>
      <c r="D61" s="16">
        <f>Protein!F62</f>
        <v>0</v>
      </c>
      <c r="E61" s="16">
        <f>Lignin!W61</f>
        <v>0</v>
      </c>
      <c r="F61" s="16">
        <f>'Structural Sugars'!V68</f>
        <v>0</v>
      </c>
      <c r="G61" s="16">
        <f>'Structural Sugars'!X68</f>
        <v>0</v>
      </c>
      <c r="H61" s="16">
        <f>'Structural Sugars'!Z68</f>
        <v>0</v>
      </c>
      <c r="I61" s="16">
        <f>'Structural Sugars'!AB68</f>
        <v>0</v>
      </c>
      <c r="J61" s="16">
        <f>'Structural Sugars'!AD68</f>
        <v>0</v>
      </c>
      <c r="K61" s="16">
        <f>'Uronic Acid'!H62</f>
        <v>0</v>
      </c>
      <c r="L61" s="16">
        <f>Acetate!I62</f>
        <v>0</v>
      </c>
    </row>
  </sheetData>
  <sheetProtection sheet="1" objects="1" scenarios="1"/>
  <phoneticPr fontId="2" type="noConversion"/>
  <pageMargins left="0.75" right="0.75" top="1" bottom="1" header="0.5" footer="0.5"/>
  <headerFooter alignWithMargins="0"/>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19DB0-9EE1-4086-B711-BACE7A858598}">
  <dimension ref="A1:N36"/>
  <sheetViews>
    <sheetView workbookViewId="0">
      <selection activeCell="C38" sqref="C38"/>
    </sheetView>
  </sheetViews>
  <sheetFormatPr defaultColWidth="11.42578125" defaultRowHeight="12"/>
  <cols>
    <col min="1" max="1" width="10.85546875" style="1" customWidth="1"/>
    <col min="2" max="2" width="16.42578125" style="6" customWidth="1"/>
    <col min="3" max="4" width="6.7109375" style="3" customWidth="1"/>
    <col min="5" max="13" width="6.7109375" style="1" customWidth="1"/>
    <col min="14" max="14" width="7.7109375" style="1" customWidth="1"/>
    <col min="15" max="16384" width="11.42578125" style="5"/>
  </cols>
  <sheetData>
    <row r="1" spans="1:14" s="22" customFormat="1" ht="64.5" customHeight="1">
      <c r="A1" s="24" t="s">
        <v>0</v>
      </c>
      <c r="B1" s="23" t="s">
        <v>2</v>
      </c>
      <c r="C1" s="24" t="s">
        <v>55</v>
      </c>
      <c r="D1" s="24" t="s">
        <v>145</v>
      </c>
      <c r="E1" s="24" t="s">
        <v>146</v>
      </c>
      <c r="F1" s="31" t="s">
        <v>154</v>
      </c>
      <c r="G1" s="24" t="s">
        <v>147</v>
      </c>
      <c r="H1" s="58" t="s">
        <v>148</v>
      </c>
      <c r="I1" s="24" t="s">
        <v>149</v>
      </c>
      <c r="J1" s="24" t="s">
        <v>150</v>
      </c>
      <c r="K1" s="24" t="s">
        <v>151</v>
      </c>
      <c r="L1" s="24" t="s">
        <v>155</v>
      </c>
      <c r="M1" s="24" t="s">
        <v>156</v>
      </c>
      <c r="N1" s="24" t="s">
        <v>157</v>
      </c>
    </row>
    <row r="2" spans="1:14">
      <c r="A2" s="109">
        <v>1</v>
      </c>
      <c r="B2" s="6">
        <f>'TRB Record'!C2</f>
        <v>0</v>
      </c>
      <c r="C2" s="16">
        <f ca="1">AVERAGE((INDEX('Duplicate MC values'!C$2:C$61,ROW()*2-2,,1),INDEX('Duplicate MC values'!C$2:C$61,ROW()*2-3,,1)))</f>
        <v>0</v>
      </c>
      <c r="D2" s="16">
        <f ca="1">AVERAGE((INDEX('Duplicate MC values'!D$2:D$61,ROW()*2-2,,1),INDEX('Duplicate MC values'!D$2:D$61,ROW()*2-3,,1)))</f>
        <v>0</v>
      </c>
      <c r="E2" s="16">
        <f ca="1">AVERAGE((INDEX('Duplicate MC values'!E$2:E$61,ROW()*2-2,,1),INDEX('Duplicate MC values'!E$2:E$61,ROW()*2-3,,1)))</f>
        <v>0</v>
      </c>
      <c r="F2" s="16" t="str">
        <f ca="1">IF(D2=0,"No","Yes")</f>
        <v>No</v>
      </c>
      <c r="G2" s="16">
        <f ca="1">AVERAGE((INDEX('Duplicate MC values'!F$2:F$61,ROW()*2-2,,1),INDEX('Duplicate MC values'!F$2:F$61,ROW()*2-3,,1)))</f>
        <v>0</v>
      </c>
      <c r="H2" s="16">
        <f ca="1">AVERAGE((INDEX('Duplicate MC values'!G$2:G$61,ROW()*2-2,,1),INDEX('Duplicate MC values'!G$2:G$61,ROW()*2-3,,1)))</f>
        <v>0</v>
      </c>
      <c r="I2" s="16">
        <f ca="1">AVERAGE((INDEX('Duplicate MC values'!H$2:H$61,ROW()*2-2,,1),INDEX('Duplicate MC values'!H$2:H$61,ROW()*2-3,,1)))</f>
        <v>0</v>
      </c>
      <c r="J2" s="16">
        <f ca="1">AVERAGE((INDEX('Duplicate MC values'!I$2:I$61,ROW()*2-2,,1),INDEX('Duplicate MC values'!I$2:I$61,ROW()*2-3,,1)))</f>
        <v>0</v>
      </c>
      <c r="K2" s="16">
        <f ca="1">AVERAGE((INDEX('Duplicate MC values'!J$2:J$61,ROW()*2-2,,1),INDEX('Duplicate MC values'!J$2:J$61,ROW()*2-3,,1)))</f>
        <v>0</v>
      </c>
      <c r="L2" s="16">
        <f ca="1">AVERAGE((INDEX('Duplicate MC values'!K$2:K$61,ROW()*2-2,,1),INDEX('Duplicate MC values'!K$2:K$61,ROW()*2-3,,1)))</f>
        <v>0</v>
      </c>
      <c r="M2" s="16">
        <f ca="1">AVERAGE((INDEX('Duplicate MC values'!L$2:L$61,ROW()*2-2,,1),INDEX('Duplicate MC values'!L$2:L$61,ROW()*2-3,,1)))</f>
        <v>0</v>
      </c>
      <c r="N2" s="16">
        <f t="shared" ref="N2:N31" ca="1" si="0">SUM(C2:M2)</f>
        <v>0</v>
      </c>
    </row>
    <row r="3" spans="1:14">
      <c r="A3" s="109">
        <v>2</v>
      </c>
      <c r="B3" s="6">
        <f>'TRB Record'!C4</f>
        <v>0</v>
      </c>
      <c r="C3" s="16">
        <f ca="1">AVERAGE((INDEX('Duplicate MC values'!C$2:C$61,ROW()*2-2,,1),INDEX('Duplicate MC values'!C$2:C$61,ROW()*2-3,,1)))</f>
        <v>0</v>
      </c>
      <c r="D3" s="16">
        <f ca="1">AVERAGE((INDEX('Duplicate MC values'!D$2:D$61,ROW()*2-2,,1),INDEX('Duplicate MC values'!D$2:D$61,ROW()*2-3,,1)))</f>
        <v>0</v>
      </c>
      <c r="E3" s="16">
        <f ca="1">AVERAGE((INDEX('Duplicate MC values'!E$2:E$61,ROW()*2-2,,1),INDEX('Duplicate MC values'!E$2:E$61,ROW()*2-3,,1)))</f>
        <v>0</v>
      </c>
      <c r="F3" s="16" t="str">
        <f t="shared" ref="F3:F31" ca="1" si="1">IF(D3=0,"No","Yes")</f>
        <v>No</v>
      </c>
      <c r="G3" s="16">
        <f ca="1">AVERAGE((INDEX('Duplicate MC values'!F$2:F$61,ROW()*2-2,,1),INDEX('Duplicate MC values'!F$2:F$61,ROW()*2-3,,1)))</f>
        <v>0</v>
      </c>
      <c r="H3" s="16">
        <f ca="1">AVERAGE((INDEX('Duplicate MC values'!G$2:G$61,ROW()*2-2,,1),INDEX('Duplicate MC values'!G$2:G$61,ROW()*2-3,,1)))</f>
        <v>0</v>
      </c>
      <c r="I3" s="16">
        <f ca="1">AVERAGE((INDEX('Duplicate MC values'!H$2:H$61,ROW()*2-2,,1),INDEX('Duplicate MC values'!H$2:H$61,ROW()*2-3,,1)))</f>
        <v>0</v>
      </c>
      <c r="J3" s="16">
        <f ca="1">AVERAGE((INDEX('Duplicate MC values'!I$2:I$61,ROW()*2-2,,1),INDEX('Duplicate MC values'!I$2:I$61,ROW()*2-3,,1)))</f>
        <v>0</v>
      </c>
      <c r="K3" s="16">
        <f ca="1">AVERAGE((INDEX('Duplicate MC values'!J$2:J$61,ROW()*2-2,,1),INDEX('Duplicate MC values'!J$2:J$61,ROW()*2-3,,1)))</f>
        <v>0</v>
      </c>
      <c r="L3" s="16">
        <f ca="1">AVERAGE((INDEX('Duplicate MC values'!K$2:K$61,ROW()*2-2,,1),INDEX('Duplicate MC values'!K$2:K$61,ROW()*2-3,,1)))</f>
        <v>0</v>
      </c>
      <c r="M3" s="16">
        <f ca="1">AVERAGE((INDEX('Duplicate MC values'!L$2:L$61,ROW()*2-2,,1),INDEX('Duplicate MC values'!L$2:L$61,ROW()*2-3,,1)))</f>
        <v>0</v>
      </c>
      <c r="N3" s="16">
        <f t="shared" ca="1" si="0"/>
        <v>0</v>
      </c>
    </row>
    <row r="4" spans="1:14">
      <c r="A4" s="109">
        <v>3</v>
      </c>
      <c r="B4" s="6">
        <f>'TRB Record'!C6</f>
        <v>0</v>
      </c>
      <c r="C4" s="16">
        <f ca="1">AVERAGE((INDEX('Duplicate MC values'!C$2:C$61,ROW()*2-2,,1),INDEX('Duplicate MC values'!C$2:C$61,ROW()*2-3,,1)))</f>
        <v>0</v>
      </c>
      <c r="D4" s="16">
        <f ca="1">AVERAGE((INDEX('Duplicate MC values'!D$2:D$61,ROW()*2-2,,1),INDEX('Duplicate MC values'!D$2:D$61,ROW()*2-3,,1)))</f>
        <v>0</v>
      </c>
      <c r="E4" s="16">
        <f ca="1">AVERAGE((INDEX('Duplicate MC values'!E$2:E$61,ROW()*2-2,,1),INDEX('Duplicate MC values'!E$2:E$61,ROW()*2-3,,1)))</f>
        <v>0</v>
      </c>
      <c r="F4" s="16" t="str">
        <f t="shared" ca="1" si="1"/>
        <v>No</v>
      </c>
      <c r="G4" s="16">
        <f ca="1">AVERAGE((INDEX('Duplicate MC values'!F$2:F$61,ROW()*2-2,,1),INDEX('Duplicate MC values'!F$2:F$61,ROW()*2-3,,1)))</f>
        <v>0</v>
      </c>
      <c r="H4" s="16">
        <f ca="1">AVERAGE((INDEX('Duplicate MC values'!G$2:G$61,ROW()*2-2,,1),INDEX('Duplicate MC values'!G$2:G$61,ROW()*2-3,,1)))</f>
        <v>0</v>
      </c>
      <c r="I4" s="16">
        <f ca="1">AVERAGE((INDEX('Duplicate MC values'!H$2:H$61,ROW()*2-2,,1),INDEX('Duplicate MC values'!H$2:H$61,ROW()*2-3,,1)))</f>
        <v>0</v>
      </c>
      <c r="J4" s="16">
        <f ca="1">AVERAGE((INDEX('Duplicate MC values'!I$2:I$61,ROW()*2-2,,1),INDEX('Duplicate MC values'!I$2:I$61,ROW()*2-3,,1)))</f>
        <v>0</v>
      </c>
      <c r="K4" s="16">
        <f ca="1">AVERAGE((INDEX('Duplicate MC values'!J$2:J$61,ROW()*2-2,,1),INDEX('Duplicate MC values'!J$2:J$61,ROW()*2-3,,1)))</f>
        <v>0</v>
      </c>
      <c r="L4" s="16">
        <f ca="1">AVERAGE((INDEX('Duplicate MC values'!K$2:K$61,ROW()*2-2,,1),INDEX('Duplicate MC values'!K$2:K$61,ROW()*2-3,,1)))</f>
        <v>0</v>
      </c>
      <c r="M4" s="16">
        <f ca="1">AVERAGE((INDEX('Duplicate MC values'!L$2:L$61,ROW()*2-2,,1),INDEX('Duplicate MC values'!L$2:L$61,ROW()*2-3,,1)))</f>
        <v>0</v>
      </c>
      <c r="N4" s="16">
        <f t="shared" ca="1" si="0"/>
        <v>0</v>
      </c>
    </row>
    <row r="5" spans="1:14">
      <c r="A5" s="109">
        <v>4</v>
      </c>
      <c r="B5" s="6">
        <f>'TRB Record'!C8</f>
        <v>0</v>
      </c>
      <c r="C5" s="16">
        <f ca="1">AVERAGE((INDEX('Duplicate MC values'!C$2:C$61,ROW()*2-2,,1),INDEX('Duplicate MC values'!C$2:C$61,ROW()*2-3,,1)))</f>
        <v>0</v>
      </c>
      <c r="D5" s="16">
        <f ca="1">AVERAGE((INDEX('Duplicate MC values'!D$2:D$61,ROW()*2-2,,1),INDEX('Duplicate MC values'!D$2:D$61,ROW()*2-3,,1)))</f>
        <v>0</v>
      </c>
      <c r="E5" s="16">
        <f ca="1">AVERAGE((INDEX('Duplicate MC values'!E$2:E$61,ROW()*2-2,,1),INDEX('Duplicate MC values'!E$2:E$61,ROW()*2-3,,1)))</f>
        <v>0</v>
      </c>
      <c r="F5" s="16" t="str">
        <f t="shared" ca="1" si="1"/>
        <v>No</v>
      </c>
      <c r="G5" s="16">
        <f ca="1">AVERAGE((INDEX('Duplicate MC values'!F$2:F$61,ROW()*2-2,,1),INDEX('Duplicate MC values'!F$2:F$61,ROW()*2-3,,1)))</f>
        <v>0</v>
      </c>
      <c r="H5" s="16">
        <f ca="1">AVERAGE((INDEX('Duplicate MC values'!G$2:G$61,ROW()*2-2,,1),INDEX('Duplicate MC values'!G$2:G$61,ROW()*2-3,,1)))</f>
        <v>0</v>
      </c>
      <c r="I5" s="16">
        <f ca="1">AVERAGE((INDEX('Duplicate MC values'!H$2:H$61,ROW()*2-2,,1),INDEX('Duplicate MC values'!H$2:H$61,ROW()*2-3,,1)))</f>
        <v>0</v>
      </c>
      <c r="J5" s="16">
        <f ca="1">AVERAGE((INDEX('Duplicate MC values'!I$2:I$61,ROW()*2-2,,1),INDEX('Duplicate MC values'!I$2:I$61,ROW()*2-3,,1)))</f>
        <v>0</v>
      </c>
      <c r="K5" s="16">
        <f ca="1">AVERAGE((INDEX('Duplicate MC values'!J$2:J$61,ROW()*2-2,,1),INDEX('Duplicate MC values'!J$2:J$61,ROW()*2-3,,1)))</f>
        <v>0</v>
      </c>
      <c r="L5" s="16">
        <f ca="1">AVERAGE((INDEX('Duplicate MC values'!K$2:K$61,ROW()*2-2,,1),INDEX('Duplicate MC values'!K$2:K$61,ROW()*2-3,,1)))</f>
        <v>0</v>
      </c>
      <c r="M5" s="16">
        <f ca="1">AVERAGE((INDEX('Duplicate MC values'!L$2:L$61,ROW()*2-2,,1),INDEX('Duplicate MC values'!L$2:L$61,ROW()*2-3,,1)))</f>
        <v>0</v>
      </c>
      <c r="N5" s="16">
        <f t="shared" ca="1" si="0"/>
        <v>0</v>
      </c>
    </row>
    <row r="6" spans="1:14">
      <c r="A6" s="109">
        <v>5</v>
      </c>
      <c r="B6" s="6">
        <f>'TRB Record'!C10</f>
        <v>0</v>
      </c>
      <c r="C6" s="16">
        <f ca="1">AVERAGE((INDEX('Duplicate MC values'!C$2:C$61,ROW()*2-2,,1),INDEX('Duplicate MC values'!C$2:C$61,ROW()*2-3,,1)))</f>
        <v>0</v>
      </c>
      <c r="D6" s="16">
        <f ca="1">AVERAGE((INDEX('Duplicate MC values'!D$2:D$61,ROW()*2-2,,1),INDEX('Duplicate MC values'!D$2:D$61,ROW()*2-3,,1)))</f>
        <v>0</v>
      </c>
      <c r="E6" s="16">
        <f ca="1">AVERAGE((INDEX('Duplicate MC values'!E$2:E$61,ROW()*2-2,,1),INDEX('Duplicate MC values'!E$2:E$61,ROW()*2-3,,1)))</f>
        <v>0</v>
      </c>
      <c r="F6" s="16" t="str">
        <f t="shared" ca="1" si="1"/>
        <v>No</v>
      </c>
      <c r="G6" s="16">
        <f ca="1">AVERAGE((INDEX('Duplicate MC values'!F$2:F$61,ROW()*2-2,,1),INDEX('Duplicate MC values'!F$2:F$61,ROW()*2-3,,1)))</f>
        <v>0</v>
      </c>
      <c r="H6" s="16">
        <f ca="1">AVERAGE((INDEX('Duplicate MC values'!G$2:G$61,ROW()*2-2,,1),INDEX('Duplicate MC values'!G$2:G$61,ROW()*2-3,,1)))</f>
        <v>0</v>
      </c>
      <c r="I6" s="16">
        <f ca="1">AVERAGE((INDEX('Duplicate MC values'!H$2:H$61,ROW()*2-2,,1),INDEX('Duplicate MC values'!H$2:H$61,ROW()*2-3,,1)))</f>
        <v>0</v>
      </c>
      <c r="J6" s="16">
        <f ca="1">AVERAGE((INDEX('Duplicate MC values'!I$2:I$61,ROW()*2-2,,1),INDEX('Duplicate MC values'!I$2:I$61,ROW()*2-3,,1)))</f>
        <v>0</v>
      </c>
      <c r="K6" s="16">
        <f ca="1">AVERAGE((INDEX('Duplicate MC values'!J$2:J$61,ROW()*2-2,,1),INDEX('Duplicate MC values'!J$2:J$61,ROW()*2-3,,1)))</f>
        <v>0</v>
      </c>
      <c r="L6" s="16">
        <f ca="1">AVERAGE((INDEX('Duplicate MC values'!K$2:K$61,ROW()*2-2,,1),INDEX('Duplicate MC values'!K$2:K$61,ROW()*2-3,,1)))</f>
        <v>0</v>
      </c>
      <c r="M6" s="16">
        <f ca="1">AVERAGE((INDEX('Duplicate MC values'!L$2:L$61,ROW()*2-2,,1),INDEX('Duplicate MC values'!L$2:L$61,ROW()*2-3,,1)))</f>
        <v>0</v>
      </c>
      <c r="N6" s="16">
        <f t="shared" ca="1" si="0"/>
        <v>0</v>
      </c>
    </row>
    <row r="7" spans="1:14">
      <c r="A7" s="109">
        <v>6</v>
      </c>
      <c r="B7" s="6">
        <f>'TRB Record'!C12</f>
        <v>0</v>
      </c>
      <c r="C7" s="16">
        <f ca="1">AVERAGE((INDEX('Duplicate MC values'!C$2:C$61,ROW()*2-2,,1),INDEX('Duplicate MC values'!C$2:C$61,ROW()*2-3,,1)))</f>
        <v>0</v>
      </c>
      <c r="D7" s="16">
        <f ca="1">AVERAGE((INDEX('Duplicate MC values'!D$2:D$61,ROW()*2-2,,1),INDEX('Duplicate MC values'!D$2:D$61,ROW()*2-3,,1)))</f>
        <v>0</v>
      </c>
      <c r="E7" s="16">
        <f ca="1">AVERAGE((INDEX('Duplicate MC values'!E$2:E$61,ROW()*2-2,,1),INDEX('Duplicate MC values'!E$2:E$61,ROW()*2-3,,1)))</f>
        <v>0</v>
      </c>
      <c r="F7" s="16" t="str">
        <f t="shared" ca="1" si="1"/>
        <v>No</v>
      </c>
      <c r="G7" s="16">
        <f ca="1">AVERAGE((INDEX('Duplicate MC values'!F$2:F$61,ROW()*2-2,,1),INDEX('Duplicate MC values'!F$2:F$61,ROW()*2-3,,1)))</f>
        <v>0</v>
      </c>
      <c r="H7" s="16">
        <f ca="1">AVERAGE((INDEX('Duplicate MC values'!G$2:G$61,ROW()*2-2,,1),INDEX('Duplicate MC values'!G$2:G$61,ROW()*2-3,,1)))</f>
        <v>0</v>
      </c>
      <c r="I7" s="16">
        <f ca="1">AVERAGE((INDEX('Duplicate MC values'!H$2:H$61,ROW()*2-2,,1),INDEX('Duplicate MC values'!H$2:H$61,ROW()*2-3,,1)))</f>
        <v>0</v>
      </c>
      <c r="J7" s="16">
        <f ca="1">AVERAGE((INDEX('Duplicate MC values'!I$2:I$61,ROW()*2-2,,1),INDEX('Duplicate MC values'!I$2:I$61,ROW()*2-3,,1)))</f>
        <v>0</v>
      </c>
      <c r="K7" s="16">
        <f ca="1">AVERAGE((INDEX('Duplicate MC values'!J$2:J$61,ROW()*2-2,,1),INDEX('Duplicate MC values'!J$2:J$61,ROW()*2-3,,1)))</f>
        <v>0</v>
      </c>
      <c r="L7" s="16">
        <f ca="1">AVERAGE((INDEX('Duplicate MC values'!K$2:K$61,ROW()*2-2,,1),INDEX('Duplicate MC values'!K$2:K$61,ROW()*2-3,,1)))</f>
        <v>0</v>
      </c>
      <c r="M7" s="16">
        <f ca="1">AVERAGE((INDEX('Duplicate MC values'!L$2:L$61,ROW()*2-2,,1),INDEX('Duplicate MC values'!L$2:L$61,ROW()*2-3,,1)))</f>
        <v>0</v>
      </c>
      <c r="N7" s="16">
        <f t="shared" ca="1" si="0"/>
        <v>0</v>
      </c>
    </row>
    <row r="8" spans="1:14">
      <c r="A8" s="109">
        <v>7</v>
      </c>
      <c r="B8" s="6">
        <f>'TRB Record'!C14</f>
        <v>0</v>
      </c>
      <c r="C8" s="16">
        <f ca="1">AVERAGE((INDEX('Duplicate MC values'!C$2:C$61,ROW()*2-2,,1),INDEX('Duplicate MC values'!C$2:C$61,ROW()*2-3,,1)))</f>
        <v>0</v>
      </c>
      <c r="D8" s="16">
        <f ca="1">AVERAGE((INDEX('Duplicate MC values'!D$2:D$61,ROW()*2-2,,1),INDEX('Duplicate MC values'!D$2:D$61,ROW()*2-3,,1)))</f>
        <v>0</v>
      </c>
      <c r="E8" s="16">
        <f ca="1">AVERAGE((INDEX('Duplicate MC values'!E$2:E$61,ROW()*2-2,,1),INDEX('Duplicate MC values'!E$2:E$61,ROW()*2-3,,1)))</f>
        <v>0</v>
      </c>
      <c r="F8" s="16" t="str">
        <f t="shared" ca="1" si="1"/>
        <v>No</v>
      </c>
      <c r="G8" s="16">
        <f ca="1">AVERAGE((INDEX('Duplicate MC values'!F$2:F$61,ROW()*2-2,,1),INDEX('Duplicate MC values'!F$2:F$61,ROW()*2-3,,1)))</f>
        <v>0</v>
      </c>
      <c r="H8" s="16">
        <f ca="1">AVERAGE((INDEX('Duplicate MC values'!G$2:G$61,ROW()*2-2,,1),INDEX('Duplicate MC values'!G$2:G$61,ROW()*2-3,,1)))</f>
        <v>0</v>
      </c>
      <c r="I8" s="16">
        <f ca="1">AVERAGE((INDEX('Duplicate MC values'!H$2:H$61,ROW()*2-2,,1),INDEX('Duplicate MC values'!H$2:H$61,ROW()*2-3,,1)))</f>
        <v>0</v>
      </c>
      <c r="J8" s="16">
        <f ca="1">AVERAGE((INDEX('Duplicate MC values'!I$2:I$61,ROW()*2-2,,1),INDEX('Duplicate MC values'!I$2:I$61,ROW()*2-3,,1)))</f>
        <v>0</v>
      </c>
      <c r="K8" s="16">
        <f ca="1">AVERAGE((INDEX('Duplicate MC values'!J$2:J$61,ROW()*2-2,,1),INDEX('Duplicate MC values'!J$2:J$61,ROW()*2-3,,1)))</f>
        <v>0</v>
      </c>
      <c r="L8" s="16">
        <f ca="1">AVERAGE((INDEX('Duplicate MC values'!K$2:K$61,ROW()*2-2,,1),INDEX('Duplicate MC values'!K$2:K$61,ROW()*2-3,,1)))</f>
        <v>0</v>
      </c>
      <c r="M8" s="16">
        <f ca="1">AVERAGE((INDEX('Duplicate MC values'!L$2:L$61,ROW()*2-2,,1),INDEX('Duplicate MC values'!L$2:L$61,ROW()*2-3,,1)))</f>
        <v>0</v>
      </c>
      <c r="N8" s="16">
        <f t="shared" ca="1" si="0"/>
        <v>0</v>
      </c>
    </row>
    <row r="9" spans="1:14">
      <c r="A9" s="109">
        <v>8</v>
      </c>
      <c r="B9" s="6">
        <f>'TRB Record'!C16</f>
        <v>0</v>
      </c>
      <c r="C9" s="16">
        <f ca="1">AVERAGE((INDEX('Duplicate MC values'!C$2:C$61,ROW()*2-2,,1),INDEX('Duplicate MC values'!C$2:C$61,ROW()*2-3,,1)))</f>
        <v>0</v>
      </c>
      <c r="D9" s="16">
        <f ca="1">AVERAGE((INDEX('Duplicate MC values'!D$2:D$61,ROW()*2-2,,1),INDEX('Duplicate MC values'!D$2:D$61,ROW()*2-3,,1)))</f>
        <v>0</v>
      </c>
      <c r="E9" s="16">
        <f ca="1">AVERAGE((INDEX('Duplicate MC values'!E$2:E$61,ROW()*2-2,,1),INDEX('Duplicate MC values'!E$2:E$61,ROW()*2-3,,1)))</f>
        <v>0</v>
      </c>
      <c r="F9" s="16" t="str">
        <f t="shared" ca="1" si="1"/>
        <v>No</v>
      </c>
      <c r="G9" s="16">
        <f ca="1">AVERAGE((INDEX('Duplicate MC values'!F$2:F$61,ROW()*2-2,,1),INDEX('Duplicate MC values'!F$2:F$61,ROW()*2-3,,1)))</f>
        <v>0</v>
      </c>
      <c r="H9" s="16">
        <f ca="1">AVERAGE((INDEX('Duplicate MC values'!G$2:G$61,ROW()*2-2,,1),INDEX('Duplicate MC values'!G$2:G$61,ROW()*2-3,,1)))</f>
        <v>0</v>
      </c>
      <c r="I9" s="16">
        <f ca="1">AVERAGE((INDEX('Duplicate MC values'!H$2:H$61,ROW()*2-2,,1),INDEX('Duplicate MC values'!H$2:H$61,ROW()*2-3,,1)))</f>
        <v>0</v>
      </c>
      <c r="J9" s="16">
        <f ca="1">AVERAGE((INDEX('Duplicate MC values'!I$2:I$61,ROW()*2-2,,1),INDEX('Duplicate MC values'!I$2:I$61,ROW()*2-3,,1)))</f>
        <v>0</v>
      </c>
      <c r="K9" s="16">
        <f ca="1">AVERAGE((INDEX('Duplicate MC values'!J$2:J$61,ROW()*2-2,,1),INDEX('Duplicate MC values'!J$2:J$61,ROW()*2-3,,1)))</f>
        <v>0</v>
      </c>
      <c r="L9" s="16">
        <f ca="1">AVERAGE((INDEX('Duplicate MC values'!K$2:K$61,ROW()*2-2,,1),INDEX('Duplicate MC values'!K$2:K$61,ROW()*2-3,,1)))</f>
        <v>0</v>
      </c>
      <c r="M9" s="16">
        <f ca="1">AVERAGE((INDEX('Duplicate MC values'!L$2:L$61,ROW()*2-2,,1),INDEX('Duplicate MC values'!L$2:L$61,ROW()*2-3,,1)))</f>
        <v>0</v>
      </c>
      <c r="N9" s="16">
        <f t="shared" ca="1" si="0"/>
        <v>0</v>
      </c>
    </row>
    <row r="10" spans="1:14">
      <c r="A10" s="109">
        <v>9</v>
      </c>
      <c r="B10" s="6">
        <f>'TRB Record'!C18</f>
        <v>0</v>
      </c>
      <c r="C10" s="16">
        <f ca="1">AVERAGE((INDEX('Duplicate MC values'!C$2:C$61,ROW()*2-2,,1),INDEX('Duplicate MC values'!C$2:C$61,ROW()*2-3,,1)))</f>
        <v>0</v>
      </c>
      <c r="D10" s="16">
        <f ca="1">AVERAGE((INDEX('Duplicate MC values'!D$2:D$61,ROW()*2-2,,1),INDEX('Duplicate MC values'!D$2:D$61,ROW()*2-3,,1)))</f>
        <v>0</v>
      </c>
      <c r="E10" s="16">
        <f ca="1">AVERAGE((INDEX('Duplicate MC values'!E$2:E$61,ROW()*2-2,,1),INDEX('Duplicate MC values'!E$2:E$61,ROW()*2-3,,1)))</f>
        <v>0</v>
      </c>
      <c r="F10" s="16" t="str">
        <f t="shared" ca="1" si="1"/>
        <v>No</v>
      </c>
      <c r="G10" s="16">
        <f ca="1">AVERAGE((INDEX('Duplicate MC values'!F$2:F$61,ROW()*2-2,,1),INDEX('Duplicate MC values'!F$2:F$61,ROW()*2-3,,1)))</f>
        <v>0</v>
      </c>
      <c r="H10" s="16">
        <f ca="1">AVERAGE((INDEX('Duplicate MC values'!G$2:G$61,ROW()*2-2,,1),INDEX('Duplicate MC values'!G$2:G$61,ROW()*2-3,,1)))</f>
        <v>0</v>
      </c>
      <c r="I10" s="16">
        <f ca="1">AVERAGE((INDEX('Duplicate MC values'!H$2:H$61,ROW()*2-2,,1),INDEX('Duplicate MC values'!H$2:H$61,ROW()*2-3,,1)))</f>
        <v>0</v>
      </c>
      <c r="J10" s="16">
        <f ca="1">AVERAGE((INDEX('Duplicate MC values'!I$2:I$61,ROW()*2-2,,1),INDEX('Duplicate MC values'!I$2:I$61,ROW()*2-3,,1)))</f>
        <v>0</v>
      </c>
      <c r="K10" s="16">
        <f ca="1">AVERAGE((INDEX('Duplicate MC values'!J$2:J$61,ROW()*2-2,,1),INDEX('Duplicate MC values'!J$2:J$61,ROW()*2-3,,1)))</f>
        <v>0</v>
      </c>
      <c r="L10" s="16">
        <f ca="1">AVERAGE((INDEX('Duplicate MC values'!K$2:K$61,ROW()*2-2,,1),INDEX('Duplicate MC values'!K$2:K$61,ROW()*2-3,,1)))</f>
        <v>0</v>
      </c>
      <c r="M10" s="16">
        <f ca="1">AVERAGE((INDEX('Duplicate MC values'!L$2:L$61,ROW()*2-2,,1),INDEX('Duplicate MC values'!L$2:L$61,ROW()*2-3,,1)))</f>
        <v>0</v>
      </c>
      <c r="N10" s="16">
        <f t="shared" ca="1" si="0"/>
        <v>0</v>
      </c>
    </row>
    <row r="11" spans="1:14">
      <c r="A11" s="109">
        <v>10</v>
      </c>
      <c r="B11" s="6">
        <f>'TRB Record'!C20</f>
        <v>0</v>
      </c>
      <c r="C11" s="16">
        <f ca="1">AVERAGE((INDEX('Duplicate MC values'!C$2:C$61,ROW()*2-2,,1),INDEX('Duplicate MC values'!C$2:C$61,ROW()*2-3,,1)))</f>
        <v>0</v>
      </c>
      <c r="D11" s="16">
        <f ca="1">AVERAGE((INDEX('Duplicate MC values'!D$2:D$61,ROW()*2-2,,1),INDEX('Duplicate MC values'!D$2:D$61,ROW()*2-3,,1)))</f>
        <v>0</v>
      </c>
      <c r="E11" s="16">
        <f ca="1">AVERAGE((INDEX('Duplicate MC values'!E$2:E$61,ROW()*2-2,,1),INDEX('Duplicate MC values'!E$2:E$61,ROW()*2-3,,1)))</f>
        <v>0</v>
      </c>
      <c r="F11" s="16" t="str">
        <f t="shared" ca="1" si="1"/>
        <v>No</v>
      </c>
      <c r="G11" s="16">
        <f ca="1">AVERAGE((INDEX('Duplicate MC values'!F$2:F$61,ROW()*2-2,,1),INDEX('Duplicate MC values'!F$2:F$61,ROW()*2-3,,1)))</f>
        <v>0</v>
      </c>
      <c r="H11" s="16">
        <f ca="1">AVERAGE((INDEX('Duplicate MC values'!G$2:G$61,ROW()*2-2,,1),INDEX('Duplicate MC values'!G$2:G$61,ROW()*2-3,,1)))</f>
        <v>0</v>
      </c>
      <c r="I11" s="16">
        <f ca="1">AVERAGE((INDEX('Duplicate MC values'!H$2:H$61,ROW()*2-2,,1),INDEX('Duplicate MC values'!H$2:H$61,ROW()*2-3,,1)))</f>
        <v>0</v>
      </c>
      <c r="J11" s="16">
        <f ca="1">AVERAGE((INDEX('Duplicate MC values'!I$2:I$61,ROW()*2-2,,1),INDEX('Duplicate MC values'!I$2:I$61,ROW()*2-3,,1)))</f>
        <v>0</v>
      </c>
      <c r="K11" s="16">
        <f ca="1">AVERAGE((INDEX('Duplicate MC values'!J$2:J$61,ROW()*2-2,,1),INDEX('Duplicate MC values'!J$2:J$61,ROW()*2-3,,1)))</f>
        <v>0</v>
      </c>
      <c r="L11" s="16">
        <f ca="1">AVERAGE((INDEX('Duplicate MC values'!K$2:K$61,ROW()*2-2,,1),INDEX('Duplicate MC values'!K$2:K$61,ROW()*2-3,,1)))</f>
        <v>0</v>
      </c>
      <c r="M11" s="16">
        <f ca="1">AVERAGE((INDEX('Duplicate MC values'!L$2:L$61,ROW()*2-2,,1),INDEX('Duplicate MC values'!L$2:L$61,ROW()*2-3,,1)))</f>
        <v>0</v>
      </c>
      <c r="N11" s="16">
        <f t="shared" ca="1" si="0"/>
        <v>0</v>
      </c>
    </row>
    <row r="12" spans="1:14">
      <c r="A12" s="109">
        <v>11</v>
      </c>
      <c r="B12" s="6">
        <f>'TRB Record'!C22</f>
        <v>0</v>
      </c>
      <c r="C12" s="16">
        <f ca="1">AVERAGE((INDEX('Duplicate MC values'!C$2:C$61,ROW()*2-2,,1),INDEX('Duplicate MC values'!C$2:C$61,ROW()*2-3,,1)))</f>
        <v>0</v>
      </c>
      <c r="D12" s="16">
        <f ca="1">AVERAGE((INDEX('Duplicate MC values'!D$2:D$61,ROW()*2-2,,1),INDEX('Duplicate MC values'!D$2:D$61,ROW()*2-3,,1)))</f>
        <v>0</v>
      </c>
      <c r="E12" s="16">
        <f ca="1">AVERAGE((INDEX('Duplicate MC values'!E$2:E$61,ROW()*2-2,,1),INDEX('Duplicate MC values'!E$2:E$61,ROW()*2-3,,1)))</f>
        <v>0</v>
      </c>
      <c r="F12" s="16" t="str">
        <f t="shared" ca="1" si="1"/>
        <v>No</v>
      </c>
      <c r="G12" s="16">
        <f ca="1">AVERAGE((INDEX('Duplicate MC values'!F$2:F$61,ROW()*2-2,,1),INDEX('Duplicate MC values'!F$2:F$61,ROW()*2-3,,1)))</f>
        <v>0</v>
      </c>
      <c r="H12" s="16">
        <f ca="1">AVERAGE((INDEX('Duplicate MC values'!G$2:G$61,ROW()*2-2,,1),INDEX('Duplicate MC values'!G$2:G$61,ROW()*2-3,,1)))</f>
        <v>0</v>
      </c>
      <c r="I12" s="16">
        <f ca="1">AVERAGE((INDEX('Duplicate MC values'!H$2:H$61,ROW()*2-2,,1),INDEX('Duplicate MC values'!H$2:H$61,ROW()*2-3,,1)))</f>
        <v>0</v>
      </c>
      <c r="J12" s="16">
        <f ca="1">AVERAGE((INDEX('Duplicate MC values'!I$2:I$61,ROW()*2-2,,1),INDEX('Duplicate MC values'!I$2:I$61,ROW()*2-3,,1)))</f>
        <v>0</v>
      </c>
      <c r="K12" s="16">
        <f ca="1">AVERAGE((INDEX('Duplicate MC values'!J$2:J$61,ROW()*2-2,,1),INDEX('Duplicate MC values'!J$2:J$61,ROW()*2-3,,1)))</f>
        <v>0</v>
      </c>
      <c r="L12" s="16">
        <f ca="1">AVERAGE((INDEX('Duplicate MC values'!K$2:K$61,ROW()*2-2,,1),INDEX('Duplicate MC values'!K$2:K$61,ROW()*2-3,,1)))</f>
        <v>0</v>
      </c>
      <c r="M12" s="16">
        <f ca="1">AVERAGE((INDEX('Duplicate MC values'!L$2:L$61,ROW()*2-2,,1),INDEX('Duplicate MC values'!L$2:L$61,ROW()*2-3,,1)))</f>
        <v>0</v>
      </c>
      <c r="N12" s="16">
        <f t="shared" ca="1" si="0"/>
        <v>0</v>
      </c>
    </row>
    <row r="13" spans="1:14">
      <c r="A13" s="109">
        <v>12</v>
      </c>
      <c r="B13" s="6">
        <f>'TRB Record'!C24</f>
        <v>0</v>
      </c>
      <c r="C13" s="16">
        <f ca="1">AVERAGE((INDEX('Duplicate MC values'!C$2:C$61,ROW()*2-2,,1),INDEX('Duplicate MC values'!C$2:C$61,ROW()*2-3,,1)))</f>
        <v>0</v>
      </c>
      <c r="D13" s="16">
        <f ca="1">AVERAGE((INDEX('Duplicate MC values'!D$2:D$61,ROW()*2-2,,1),INDEX('Duplicate MC values'!D$2:D$61,ROW()*2-3,,1)))</f>
        <v>0</v>
      </c>
      <c r="E13" s="16">
        <f ca="1">AVERAGE((INDEX('Duplicate MC values'!E$2:E$61,ROW()*2-2,,1),INDEX('Duplicate MC values'!E$2:E$61,ROW()*2-3,,1)))</f>
        <v>0</v>
      </c>
      <c r="F13" s="16" t="str">
        <f t="shared" ca="1" si="1"/>
        <v>No</v>
      </c>
      <c r="G13" s="16">
        <f ca="1">AVERAGE((INDEX('Duplicate MC values'!F$2:F$61,ROW()*2-2,,1),INDEX('Duplicate MC values'!F$2:F$61,ROW()*2-3,,1)))</f>
        <v>0</v>
      </c>
      <c r="H13" s="16">
        <f ca="1">AVERAGE((INDEX('Duplicate MC values'!G$2:G$61,ROW()*2-2,,1),INDEX('Duplicate MC values'!G$2:G$61,ROW()*2-3,,1)))</f>
        <v>0</v>
      </c>
      <c r="I13" s="16">
        <f ca="1">AVERAGE((INDEX('Duplicate MC values'!H$2:H$61,ROW()*2-2,,1),INDEX('Duplicate MC values'!H$2:H$61,ROW()*2-3,,1)))</f>
        <v>0</v>
      </c>
      <c r="J13" s="16">
        <f ca="1">AVERAGE((INDEX('Duplicate MC values'!I$2:I$61,ROW()*2-2,,1),INDEX('Duplicate MC values'!I$2:I$61,ROW()*2-3,,1)))</f>
        <v>0</v>
      </c>
      <c r="K13" s="16">
        <f ca="1">AVERAGE((INDEX('Duplicate MC values'!J$2:J$61,ROW()*2-2,,1),INDEX('Duplicate MC values'!J$2:J$61,ROW()*2-3,,1)))</f>
        <v>0</v>
      </c>
      <c r="L13" s="16">
        <f ca="1">AVERAGE((INDEX('Duplicate MC values'!K$2:K$61,ROW()*2-2,,1),INDEX('Duplicate MC values'!K$2:K$61,ROW()*2-3,,1)))</f>
        <v>0</v>
      </c>
      <c r="M13" s="16">
        <f ca="1">AVERAGE((INDEX('Duplicate MC values'!L$2:L$61,ROW()*2-2,,1),INDEX('Duplicate MC values'!L$2:L$61,ROW()*2-3,,1)))</f>
        <v>0</v>
      </c>
      <c r="N13" s="16">
        <f t="shared" ca="1" si="0"/>
        <v>0</v>
      </c>
    </row>
    <row r="14" spans="1:14">
      <c r="A14" s="109">
        <v>13</v>
      </c>
      <c r="B14" s="6">
        <f>'TRB Record'!C26</f>
        <v>0</v>
      </c>
      <c r="C14" s="16">
        <f ca="1">AVERAGE((INDEX('Duplicate MC values'!C$2:C$61,ROW()*2-2,,1),INDEX('Duplicate MC values'!C$2:C$61,ROW()*2-3,,1)))</f>
        <v>0</v>
      </c>
      <c r="D14" s="16">
        <f ca="1">AVERAGE((INDEX('Duplicate MC values'!D$2:D$61,ROW()*2-2,,1),INDEX('Duplicate MC values'!D$2:D$61,ROW()*2-3,,1)))</f>
        <v>0</v>
      </c>
      <c r="E14" s="16">
        <f ca="1">AVERAGE((INDEX('Duplicate MC values'!E$2:E$61,ROW()*2-2,,1),INDEX('Duplicate MC values'!E$2:E$61,ROW()*2-3,,1)))</f>
        <v>0</v>
      </c>
      <c r="F14" s="16" t="str">
        <f t="shared" ca="1" si="1"/>
        <v>No</v>
      </c>
      <c r="G14" s="16">
        <f ca="1">AVERAGE((INDEX('Duplicate MC values'!F$2:F$61,ROW()*2-2,,1),INDEX('Duplicate MC values'!F$2:F$61,ROW()*2-3,,1)))</f>
        <v>0</v>
      </c>
      <c r="H14" s="16">
        <f ca="1">AVERAGE((INDEX('Duplicate MC values'!G$2:G$61,ROW()*2-2,,1),INDEX('Duplicate MC values'!G$2:G$61,ROW()*2-3,,1)))</f>
        <v>0</v>
      </c>
      <c r="I14" s="16">
        <f ca="1">AVERAGE((INDEX('Duplicate MC values'!H$2:H$61,ROW()*2-2,,1),INDEX('Duplicate MC values'!H$2:H$61,ROW()*2-3,,1)))</f>
        <v>0</v>
      </c>
      <c r="J14" s="16">
        <f ca="1">AVERAGE((INDEX('Duplicate MC values'!I$2:I$61,ROW()*2-2,,1),INDEX('Duplicate MC values'!I$2:I$61,ROW()*2-3,,1)))</f>
        <v>0</v>
      </c>
      <c r="K14" s="16">
        <f ca="1">AVERAGE((INDEX('Duplicate MC values'!J$2:J$61,ROW()*2-2,,1),INDEX('Duplicate MC values'!J$2:J$61,ROW()*2-3,,1)))</f>
        <v>0</v>
      </c>
      <c r="L14" s="16">
        <f ca="1">AVERAGE((INDEX('Duplicate MC values'!K$2:K$61,ROW()*2-2,,1),INDEX('Duplicate MC values'!K$2:K$61,ROW()*2-3,,1)))</f>
        <v>0</v>
      </c>
      <c r="M14" s="16">
        <f ca="1">AVERAGE((INDEX('Duplicate MC values'!L$2:L$61,ROW()*2-2,,1),INDEX('Duplicate MC values'!L$2:L$61,ROW()*2-3,,1)))</f>
        <v>0</v>
      </c>
      <c r="N14" s="16">
        <f t="shared" ca="1" si="0"/>
        <v>0</v>
      </c>
    </row>
    <row r="15" spans="1:14">
      <c r="A15" s="109">
        <v>14</v>
      </c>
      <c r="B15" s="6">
        <f>'TRB Record'!C28</f>
        <v>0</v>
      </c>
      <c r="C15" s="16">
        <f ca="1">AVERAGE((INDEX('Duplicate MC values'!C$2:C$61,ROW()*2-2,,1),INDEX('Duplicate MC values'!C$2:C$61,ROW()*2-3,,1)))</f>
        <v>0</v>
      </c>
      <c r="D15" s="16">
        <f ca="1">AVERAGE((INDEX('Duplicate MC values'!D$2:D$61,ROW()*2-2,,1),INDEX('Duplicate MC values'!D$2:D$61,ROW()*2-3,,1)))</f>
        <v>0</v>
      </c>
      <c r="E15" s="16">
        <f ca="1">AVERAGE((INDEX('Duplicate MC values'!E$2:E$61,ROW()*2-2,,1),INDEX('Duplicate MC values'!E$2:E$61,ROW()*2-3,,1)))</f>
        <v>0</v>
      </c>
      <c r="F15" s="16" t="str">
        <f t="shared" ca="1" si="1"/>
        <v>No</v>
      </c>
      <c r="G15" s="16">
        <f ca="1">AVERAGE((INDEX('Duplicate MC values'!F$2:F$61,ROW()*2-2,,1),INDEX('Duplicate MC values'!F$2:F$61,ROW()*2-3,,1)))</f>
        <v>0</v>
      </c>
      <c r="H15" s="16">
        <f ca="1">AVERAGE((INDEX('Duplicate MC values'!G$2:G$61,ROW()*2-2,,1),INDEX('Duplicate MC values'!G$2:G$61,ROW()*2-3,,1)))</f>
        <v>0</v>
      </c>
      <c r="I15" s="16">
        <f ca="1">AVERAGE((INDEX('Duplicate MC values'!H$2:H$61,ROW()*2-2,,1),INDEX('Duplicate MC values'!H$2:H$61,ROW()*2-3,,1)))</f>
        <v>0</v>
      </c>
      <c r="J15" s="16">
        <f ca="1">AVERAGE((INDEX('Duplicate MC values'!I$2:I$61,ROW()*2-2,,1),INDEX('Duplicate MC values'!I$2:I$61,ROW()*2-3,,1)))</f>
        <v>0</v>
      </c>
      <c r="K15" s="16">
        <f ca="1">AVERAGE((INDEX('Duplicate MC values'!J$2:J$61,ROW()*2-2,,1),INDEX('Duplicate MC values'!J$2:J$61,ROW()*2-3,,1)))</f>
        <v>0</v>
      </c>
      <c r="L15" s="16">
        <f ca="1">AVERAGE((INDEX('Duplicate MC values'!K$2:K$61,ROW()*2-2,,1),INDEX('Duplicate MC values'!K$2:K$61,ROW()*2-3,,1)))</f>
        <v>0</v>
      </c>
      <c r="M15" s="16">
        <f ca="1">AVERAGE((INDEX('Duplicate MC values'!L$2:L$61,ROW()*2-2,,1),INDEX('Duplicate MC values'!L$2:L$61,ROW()*2-3,,1)))</f>
        <v>0</v>
      </c>
      <c r="N15" s="16">
        <f t="shared" ca="1" si="0"/>
        <v>0</v>
      </c>
    </row>
    <row r="16" spans="1:14">
      <c r="A16" s="109">
        <v>15</v>
      </c>
      <c r="B16" s="6">
        <f>'TRB Record'!C30</f>
        <v>0</v>
      </c>
      <c r="C16" s="16">
        <f ca="1">AVERAGE((INDEX('Duplicate MC values'!C$2:C$61,ROW()*2-2,,1),INDEX('Duplicate MC values'!C$2:C$61,ROW()*2-3,,1)))</f>
        <v>0</v>
      </c>
      <c r="D16" s="16">
        <f ca="1">AVERAGE((INDEX('Duplicate MC values'!D$2:D$61,ROW()*2-2,,1),INDEX('Duplicate MC values'!D$2:D$61,ROW()*2-3,,1)))</f>
        <v>0</v>
      </c>
      <c r="E16" s="16">
        <f ca="1">AVERAGE((INDEX('Duplicate MC values'!E$2:E$61,ROW()*2-2,,1),INDEX('Duplicate MC values'!E$2:E$61,ROW()*2-3,,1)))</f>
        <v>0</v>
      </c>
      <c r="F16" s="16" t="str">
        <f t="shared" ca="1" si="1"/>
        <v>No</v>
      </c>
      <c r="G16" s="16">
        <f ca="1">AVERAGE((INDEX('Duplicate MC values'!F$2:F$61,ROW()*2-2,,1),INDEX('Duplicate MC values'!F$2:F$61,ROW()*2-3,,1)))</f>
        <v>0</v>
      </c>
      <c r="H16" s="16">
        <f ca="1">AVERAGE((INDEX('Duplicate MC values'!G$2:G$61,ROW()*2-2,,1),INDEX('Duplicate MC values'!G$2:G$61,ROW()*2-3,,1)))</f>
        <v>0</v>
      </c>
      <c r="I16" s="16">
        <f ca="1">AVERAGE((INDEX('Duplicate MC values'!H$2:H$61,ROW()*2-2,,1),INDEX('Duplicate MC values'!H$2:H$61,ROW()*2-3,,1)))</f>
        <v>0</v>
      </c>
      <c r="J16" s="16">
        <f ca="1">AVERAGE((INDEX('Duplicate MC values'!I$2:I$61,ROW()*2-2,,1),INDEX('Duplicate MC values'!I$2:I$61,ROW()*2-3,,1)))</f>
        <v>0</v>
      </c>
      <c r="K16" s="16">
        <f ca="1">AVERAGE((INDEX('Duplicate MC values'!J$2:J$61,ROW()*2-2,,1),INDEX('Duplicate MC values'!J$2:J$61,ROW()*2-3,,1)))</f>
        <v>0</v>
      </c>
      <c r="L16" s="16">
        <f ca="1">AVERAGE((INDEX('Duplicate MC values'!K$2:K$61,ROW()*2-2,,1),INDEX('Duplicate MC values'!K$2:K$61,ROW()*2-3,,1)))</f>
        <v>0</v>
      </c>
      <c r="M16" s="16">
        <f ca="1">AVERAGE((INDEX('Duplicate MC values'!L$2:L$61,ROW()*2-2,,1),INDEX('Duplicate MC values'!L$2:L$61,ROW()*2-3,,1)))</f>
        <v>0</v>
      </c>
      <c r="N16" s="16">
        <f t="shared" ca="1" si="0"/>
        <v>0</v>
      </c>
    </row>
    <row r="17" spans="1:14">
      <c r="A17" s="109">
        <v>16</v>
      </c>
      <c r="B17" s="6">
        <f>'TRB Record'!C32</f>
        <v>0</v>
      </c>
      <c r="C17" s="16">
        <f ca="1">AVERAGE((INDEX('Duplicate MC values'!C$2:C$61,ROW()*2-2,,1),INDEX('Duplicate MC values'!C$2:C$61,ROW()*2-3,,1)))</f>
        <v>0</v>
      </c>
      <c r="D17" s="16">
        <f ca="1">AVERAGE((INDEX('Duplicate MC values'!D$2:D$61,ROW()*2-2,,1),INDEX('Duplicate MC values'!D$2:D$61,ROW()*2-3,,1)))</f>
        <v>0</v>
      </c>
      <c r="E17" s="16">
        <f ca="1">AVERAGE((INDEX('Duplicate MC values'!E$2:E$61,ROW()*2-2,,1),INDEX('Duplicate MC values'!E$2:E$61,ROW()*2-3,,1)))</f>
        <v>0</v>
      </c>
      <c r="F17" s="16" t="str">
        <f t="shared" ca="1" si="1"/>
        <v>No</v>
      </c>
      <c r="G17" s="16">
        <f ca="1">AVERAGE((INDEX('Duplicate MC values'!F$2:F$61,ROW()*2-2,,1),INDEX('Duplicate MC values'!F$2:F$61,ROW()*2-3,,1)))</f>
        <v>0</v>
      </c>
      <c r="H17" s="16">
        <f ca="1">AVERAGE((INDEX('Duplicate MC values'!G$2:G$61,ROW()*2-2,,1),INDEX('Duplicate MC values'!G$2:G$61,ROW()*2-3,,1)))</f>
        <v>0</v>
      </c>
      <c r="I17" s="16">
        <f ca="1">AVERAGE((INDEX('Duplicate MC values'!H$2:H$61,ROW()*2-2,,1),INDEX('Duplicate MC values'!H$2:H$61,ROW()*2-3,,1)))</f>
        <v>0</v>
      </c>
      <c r="J17" s="16">
        <f ca="1">AVERAGE((INDEX('Duplicate MC values'!I$2:I$61,ROW()*2-2,,1),INDEX('Duplicate MC values'!I$2:I$61,ROW()*2-3,,1)))</f>
        <v>0</v>
      </c>
      <c r="K17" s="16">
        <f ca="1">AVERAGE((INDEX('Duplicate MC values'!J$2:J$61,ROW()*2-2,,1),INDEX('Duplicate MC values'!J$2:J$61,ROW()*2-3,,1)))</f>
        <v>0</v>
      </c>
      <c r="L17" s="16">
        <f ca="1">AVERAGE((INDEX('Duplicate MC values'!K$2:K$61,ROW()*2-2,,1),INDEX('Duplicate MC values'!K$2:K$61,ROW()*2-3,,1)))</f>
        <v>0</v>
      </c>
      <c r="M17" s="16">
        <f ca="1">AVERAGE((INDEX('Duplicate MC values'!L$2:L$61,ROW()*2-2,,1),INDEX('Duplicate MC values'!L$2:L$61,ROW()*2-3,,1)))</f>
        <v>0</v>
      </c>
      <c r="N17" s="16">
        <f t="shared" ca="1" si="0"/>
        <v>0</v>
      </c>
    </row>
    <row r="18" spans="1:14">
      <c r="A18" s="109">
        <v>17</v>
      </c>
      <c r="B18" s="6">
        <f>'TRB Record'!C34</f>
        <v>0</v>
      </c>
      <c r="C18" s="16">
        <f ca="1">AVERAGE((INDEX('Duplicate MC values'!C$2:C$61,ROW()*2-2,,1),INDEX('Duplicate MC values'!C$2:C$61,ROW()*2-3,,1)))</f>
        <v>0</v>
      </c>
      <c r="D18" s="16">
        <f ca="1">AVERAGE((INDEX('Duplicate MC values'!D$2:D$61,ROW()*2-2,,1),INDEX('Duplicate MC values'!D$2:D$61,ROW()*2-3,,1)))</f>
        <v>0</v>
      </c>
      <c r="E18" s="16">
        <f ca="1">AVERAGE((INDEX('Duplicate MC values'!E$2:E$61,ROW()*2-2,,1),INDEX('Duplicate MC values'!E$2:E$61,ROW()*2-3,,1)))</f>
        <v>0</v>
      </c>
      <c r="F18" s="16" t="str">
        <f t="shared" ca="1" si="1"/>
        <v>No</v>
      </c>
      <c r="G18" s="16">
        <f ca="1">AVERAGE((INDEX('Duplicate MC values'!F$2:F$61,ROW()*2-2,,1),INDEX('Duplicate MC values'!F$2:F$61,ROW()*2-3,,1)))</f>
        <v>0</v>
      </c>
      <c r="H18" s="16">
        <f ca="1">AVERAGE((INDEX('Duplicate MC values'!G$2:G$61,ROW()*2-2,,1),INDEX('Duplicate MC values'!G$2:G$61,ROW()*2-3,,1)))</f>
        <v>0</v>
      </c>
      <c r="I18" s="16">
        <f ca="1">AVERAGE((INDEX('Duplicate MC values'!H$2:H$61,ROW()*2-2,,1),INDEX('Duplicate MC values'!H$2:H$61,ROW()*2-3,,1)))</f>
        <v>0</v>
      </c>
      <c r="J18" s="16">
        <f ca="1">AVERAGE((INDEX('Duplicate MC values'!I$2:I$61,ROW()*2-2,,1),INDEX('Duplicate MC values'!I$2:I$61,ROW()*2-3,,1)))</f>
        <v>0</v>
      </c>
      <c r="K18" s="16">
        <f ca="1">AVERAGE((INDEX('Duplicate MC values'!J$2:J$61,ROW()*2-2,,1),INDEX('Duplicate MC values'!J$2:J$61,ROW()*2-3,,1)))</f>
        <v>0</v>
      </c>
      <c r="L18" s="16">
        <f ca="1">AVERAGE((INDEX('Duplicate MC values'!K$2:K$61,ROW()*2-2,,1),INDEX('Duplicate MC values'!K$2:K$61,ROW()*2-3,,1)))</f>
        <v>0</v>
      </c>
      <c r="M18" s="16">
        <f ca="1">AVERAGE((INDEX('Duplicate MC values'!L$2:L$61,ROW()*2-2,,1),INDEX('Duplicate MC values'!L$2:L$61,ROW()*2-3,,1)))</f>
        <v>0</v>
      </c>
      <c r="N18" s="16">
        <f t="shared" ca="1" si="0"/>
        <v>0</v>
      </c>
    </row>
    <row r="19" spans="1:14">
      <c r="A19" s="109">
        <v>18</v>
      </c>
      <c r="B19" s="6">
        <f>'TRB Record'!C36</f>
        <v>0</v>
      </c>
      <c r="C19" s="16">
        <f ca="1">AVERAGE((INDEX('Duplicate MC values'!C$2:C$61,ROW()*2-2,,1),INDEX('Duplicate MC values'!C$2:C$61,ROW()*2-3,,1)))</f>
        <v>0</v>
      </c>
      <c r="D19" s="16">
        <f ca="1">AVERAGE((INDEX('Duplicate MC values'!D$2:D$61,ROW()*2-2,,1),INDEX('Duplicate MC values'!D$2:D$61,ROW()*2-3,,1)))</f>
        <v>0</v>
      </c>
      <c r="E19" s="16">
        <f ca="1">AVERAGE((INDEX('Duplicate MC values'!E$2:E$61,ROW()*2-2,,1),INDEX('Duplicate MC values'!E$2:E$61,ROW()*2-3,,1)))</f>
        <v>0</v>
      </c>
      <c r="F19" s="16" t="str">
        <f t="shared" ca="1" si="1"/>
        <v>No</v>
      </c>
      <c r="G19" s="16">
        <f ca="1">AVERAGE((INDEX('Duplicate MC values'!F$2:F$61,ROW()*2-2,,1),INDEX('Duplicate MC values'!F$2:F$61,ROW()*2-3,,1)))</f>
        <v>0</v>
      </c>
      <c r="H19" s="16">
        <f ca="1">AVERAGE((INDEX('Duplicate MC values'!G$2:G$61,ROW()*2-2,,1),INDEX('Duplicate MC values'!G$2:G$61,ROW()*2-3,,1)))</f>
        <v>0</v>
      </c>
      <c r="I19" s="16">
        <f ca="1">AVERAGE((INDEX('Duplicate MC values'!H$2:H$61,ROW()*2-2,,1),INDEX('Duplicate MC values'!H$2:H$61,ROW()*2-3,,1)))</f>
        <v>0</v>
      </c>
      <c r="J19" s="16">
        <f ca="1">AVERAGE((INDEX('Duplicate MC values'!I$2:I$61,ROW()*2-2,,1),INDEX('Duplicate MC values'!I$2:I$61,ROW()*2-3,,1)))</f>
        <v>0</v>
      </c>
      <c r="K19" s="16">
        <f ca="1">AVERAGE((INDEX('Duplicate MC values'!J$2:J$61,ROW()*2-2,,1),INDEX('Duplicate MC values'!J$2:J$61,ROW()*2-3,,1)))</f>
        <v>0</v>
      </c>
      <c r="L19" s="16">
        <f ca="1">AVERAGE((INDEX('Duplicate MC values'!K$2:K$61,ROW()*2-2,,1),INDEX('Duplicate MC values'!K$2:K$61,ROW()*2-3,,1)))</f>
        <v>0</v>
      </c>
      <c r="M19" s="16">
        <f ca="1">AVERAGE((INDEX('Duplicate MC values'!L$2:L$61,ROW()*2-2,,1),INDEX('Duplicate MC values'!L$2:L$61,ROW()*2-3,,1)))</f>
        <v>0</v>
      </c>
      <c r="N19" s="16">
        <f t="shared" ca="1" si="0"/>
        <v>0</v>
      </c>
    </row>
    <row r="20" spans="1:14">
      <c r="A20" s="109">
        <v>19</v>
      </c>
      <c r="B20" s="6">
        <f>'TRB Record'!C38</f>
        <v>0</v>
      </c>
      <c r="C20" s="16">
        <f ca="1">AVERAGE((INDEX('Duplicate MC values'!C$2:C$61,ROW()*2-2,,1),INDEX('Duplicate MC values'!C$2:C$61,ROW()*2-3,,1)))</f>
        <v>0</v>
      </c>
      <c r="D20" s="16">
        <f ca="1">AVERAGE((INDEX('Duplicate MC values'!D$2:D$61,ROW()*2-2,,1),INDEX('Duplicate MC values'!D$2:D$61,ROW()*2-3,,1)))</f>
        <v>0</v>
      </c>
      <c r="E20" s="16">
        <f ca="1">AVERAGE((INDEX('Duplicate MC values'!E$2:E$61,ROW()*2-2,,1),INDEX('Duplicate MC values'!E$2:E$61,ROW()*2-3,,1)))</f>
        <v>0</v>
      </c>
      <c r="F20" s="16" t="str">
        <f t="shared" ca="1" si="1"/>
        <v>No</v>
      </c>
      <c r="G20" s="16">
        <f ca="1">AVERAGE((INDEX('Duplicate MC values'!F$2:F$61,ROW()*2-2,,1),INDEX('Duplicate MC values'!F$2:F$61,ROW()*2-3,,1)))</f>
        <v>0</v>
      </c>
      <c r="H20" s="16">
        <f ca="1">AVERAGE((INDEX('Duplicate MC values'!G$2:G$61,ROW()*2-2,,1),INDEX('Duplicate MC values'!G$2:G$61,ROW()*2-3,,1)))</f>
        <v>0</v>
      </c>
      <c r="I20" s="16">
        <f ca="1">AVERAGE((INDEX('Duplicate MC values'!H$2:H$61,ROW()*2-2,,1),INDEX('Duplicate MC values'!H$2:H$61,ROW()*2-3,,1)))</f>
        <v>0</v>
      </c>
      <c r="J20" s="16">
        <f ca="1">AVERAGE((INDEX('Duplicate MC values'!I$2:I$61,ROW()*2-2,,1),INDEX('Duplicate MC values'!I$2:I$61,ROW()*2-3,,1)))</f>
        <v>0</v>
      </c>
      <c r="K20" s="16">
        <f ca="1">AVERAGE((INDEX('Duplicate MC values'!J$2:J$61,ROW()*2-2,,1),INDEX('Duplicate MC values'!J$2:J$61,ROW()*2-3,,1)))</f>
        <v>0</v>
      </c>
      <c r="L20" s="16">
        <f ca="1">AVERAGE((INDEX('Duplicate MC values'!K$2:K$61,ROW()*2-2,,1),INDEX('Duplicate MC values'!K$2:K$61,ROW()*2-3,,1)))</f>
        <v>0</v>
      </c>
      <c r="M20" s="16">
        <f ca="1">AVERAGE((INDEX('Duplicate MC values'!L$2:L$61,ROW()*2-2,,1),INDEX('Duplicate MC values'!L$2:L$61,ROW()*2-3,,1)))</f>
        <v>0</v>
      </c>
      <c r="N20" s="16">
        <f t="shared" ca="1" si="0"/>
        <v>0</v>
      </c>
    </row>
    <row r="21" spans="1:14">
      <c r="A21" s="109">
        <v>20</v>
      </c>
      <c r="B21" s="6">
        <f>'TRB Record'!C40</f>
        <v>0</v>
      </c>
      <c r="C21" s="16">
        <f ca="1">AVERAGE((INDEX('Duplicate MC values'!C$2:C$61,ROW()*2-2,,1),INDEX('Duplicate MC values'!C$2:C$61,ROW()*2-3,,1)))</f>
        <v>0</v>
      </c>
      <c r="D21" s="16">
        <f ca="1">AVERAGE((INDEX('Duplicate MC values'!D$2:D$61,ROW()*2-2,,1),INDEX('Duplicate MC values'!D$2:D$61,ROW()*2-3,,1)))</f>
        <v>0</v>
      </c>
      <c r="E21" s="16">
        <f ca="1">AVERAGE((INDEX('Duplicate MC values'!E$2:E$61,ROW()*2-2,,1),INDEX('Duplicate MC values'!E$2:E$61,ROW()*2-3,,1)))</f>
        <v>0</v>
      </c>
      <c r="F21" s="16" t="str">
        <f t="shared" ca="1" si="1"/>
        <v>No</v>
      </c>
      <c r="G21" s="16">
        <f ca="1">AVERAGE((INDEX('Duplicate MC values'!F$2:F$61,ROW()*2-2,,1),INDEX('Duplicate MC values'!F$2:F$61,ROW()*2-3,,1)))</f>
        <v>0</v>
      </c>
      <c r="H21" s="16">
        <f ca="1">AVERAGE((INDEX('Duplicate MC values'!G$2:G$61,ROW()*2-2,,1),INDEX('Duplicate MC values'!G$2:G$61,ROW()*2-3,,1)))</f>
        <v>0</v>
      </c>
      <c r="I21" s="16">
        <f ca="1">AVERAGE((INDEX('Duplicate MC values'!H$2:H$61,ROW()*2-2,,1),INDEX('Duplicate MC values'!H$2:H$61,ROW()*2-3,,1)))</f>
        <v>0</v>
      </c>
      <c r="J21" s="16">
        <f ca="1">AVERAGE((INDEX('Duplicate MC values'!I$2:I$61,ROW()*2-2,,1),INDEX('Duplicate MC values'!I$2:I$61,ROW()*2-3,,1)))</f>
        <v>0</v>
      </c>
      <c r="K21" s="16">
        <f ca="1">AVERAGE((INDEX('Duplicate MC values'!J$2:J$61,ROW()*2-2,,1),INDEX('Duplicate MC values'!J$2:J$61,ROW()*2-3,,1)))</f>
        <v>0</v>
      </c>
      <c r="L21" s="16">
        <f ca="1">AVERAGE((INDEX('Duplicate MC values'!K$2:K$61,ROW()*2-2,,1),INDEX('Duplicate MC values'!K$2:K$61,ROW()*2-3,,1)))</f>
        <v>0</v>
      </c>
      <c r="M21" s="16">
        <f ca="1">AVERAGE((INDEX('Duplicate MC values'!L$2:L$61,ROW()*2-2,,1),INDEX('Duplicate MC values'!L$2:L$61,ROW()*2-3,,1)))</f>
        <v>0</v>
      </c>
      <c r="N21" s="16">
        <f t="shared" ca="1" si="0"/>
        <v>0</v>
      </c>
    </row>
    <row r="22" spans="1:14">
      <c r="A22" s="109">
        <v>21</v>
      </c>
      <c r="B22" s="6">
        <f>'TRB Record'!C42</f>
        <v>0</v>
      </c>
      <c r="C22" s="16">
        <f ca="1">AVERAGE((INDEX('Duplicate MC values'!C$2:C$61,ROW()*2-2,,1),INDEX('Duplicate MC values'!C$2:C$61,ROW()*2-3,,1)))</f>
        <v>0</v>
      </c>
      <c r="D22" s="16">
        <f ca="1">AVERAGE((INDEX('Duplicate MC values'!D$2:D$61,ROW()*2-2,,1),INDEX('Duplicate MC values'!D$2:D$61,ROW()*2-3,,1)))</f>
        <v>0</v>
      </c>
      <c r="E22" s="16">
        <f ca="1">AVERAGE((INDEX('Duplicate MC values'!E$2:E$61,ROW()*2-2,,1),INDEX('Duplicate MC values'!E$2:E$61,ROW()*2-3,,1)))</f>
        <v>0</v>
      </c>
      <c r="F22" s="16" t="str">
        <f t="shared" ca="1" si="1"/>
        <v>No</v>
      </c>
      <c r="G22" s="16">
        <f ca="1">AVERAGE((INDEX('Duplicate MC values'!F$2:F$61,ROW()*2-2,,1),INDEX('Duplicate MC values'!F$2:F$61,ROW()*2-3,,1)))</f>
        <v>0</v>
      </c>
      <c r="H22" s="16">
        <f ca="1">AVERAGE((INDEX('Duplicate MC values'!G$2:G$61,ROW()*2-2,,1),INDEX('Duplicate MC values'!G$2:G$61,ROW()*2-3,,1)))</f>
        <v>0</v>
      </c>
      <c r="I22" s="16">
        <f ca="1">AVERAGE((INDEX('Duplicate MC values'!H$2:H$61,ROW()*2-2,,1),INDEX('Duplicate MC values'!H$2:H$61,ROW()*2-3,,1)))</f>
        <v>0</v>
      </c>
      <c r="J22" s="16">
        <f ca="1">AVERAGE((INDEX('Duplicate MC values'!I$2:I$61,ROW()*2-2,,1),INDEX('Duplicate MC values'!I$2:I$61,ROW()*2-3,,1)))</f>
        <v>0</v>
      </c>
      <c r="K22" s="16">
        <f ca="1">AVERAGE((INDEX('Duplicate MC values'!J$2:J$61,ROW()*2-2,,1),INDEX('Duplicate MC values'!J$2:J$61,ROW()*2-3,,1)))</f>
        <v>0</v>
      </c>
      <c r="L22" s="16">
        <f ca="1">AVERAGE((INDEX('Duplicate MC values'!K$2:K$61,ROW()*2-2,,1),INDEX('Duplicate MC values'!K$2:K$61,ROW()*2-3,,1)))</f>
        <v>0</v>
      </c>
      <c r="M22" s="16">
        <f ca="1">AVERAGE((INDEX('Duplicate MC values'!L$2:L$61,ROW()*2-2,,1),INDEX('Duplicate MC values'!L$2:L$61,ROW()*2-3,,1)))</f>
        <v>0</v>
      </c>
      <c r="N22" s="16">
        <f t="shared" ca="1" si="0"/>
        <v>0</v>
      </c>
    </row>
    <row r="23" spans="1:14">
      <c r="A23" s="109">
        <v>22</v>
      </c>
      <c r="B23" s="6">
        <f>'TRB Record'!C44</f>
        <v>0</v>
      </c>
      <c r="C23" s="16">
        <f ca="1">AVERAGE((INDEX('Duplicate MC values'!C$2:C$61,ROW()*2-2,,1),INDEX('Duplicate MC values'!C$2:C$61,ROW()*2-3,,1)))</f>
        <v>0</v>
      </c>
      <c r="D23" s="16">
        <f ca="1">AVERAGE((INDEX('Duplicate MC values'!D$2:D$61,ROW()*2-2,,1),INDEX('Duplicate MC values'!D$2:D$61,ROW()*2-3,,1)))</f>
        <v>0</v>
      </c>
      <c r="E23" s="16">
        <f ca="1">AVERAGE((INDEX('Duplicate MC values'!E$2:E$61,ROW()*2-2,,1),INDEX('Duplicate MC values'!E$2:E$61,ROW()*2-3,,1)))</f>
        <v>0</v>
      </c>
      <c r="F23" s="16" t="str">
        <f t="shared" ca="1" si="1"/>
        <v>No</v>
      </c>
      <c r="G23" s="16">
        <f ca="1">AVERAGE((INDEX('Duplicate MC values'!F$2:F$61,ROW()*2-2,,1),INDEX('Duplicate MC values'!F$2:F$61,ROW()*2-3,,1)))</f>
        <v>0</v>
      </c>
      <c r="H23" s="16">
        <f ca="1">AVERAGE((INDEX('Duplicate MC values'!G$2:G$61,ROW()*2-2,,1),INDEX('Duplicate MC values'!G$2:G$61,ROW()*2-3,,1)))</f>
        <v>0</v>
      </c>
      <c r="I23" s="16">
        <f ca="1">AVERAGE((INDEX('Duplicate MC values'!H$2:H$61,ROW()*2-2,,1),INDEX('Duplicate MC values'!H$2:H$61,ROW()*2-3,,1)))</f>
        <v>0</v>
      </c>
      <c r="J23" s="16">
        <f ca="1">AVERAGE((INDEX('Duplicate MC values'!I$2:I$61,ROW()*2-2,,1),INDEX('Duplicate MC values'!I$2:I$61,ROW()*2-3,,1)))</f>
        <v>0</v>
      </c>
      <c r="K23" s="16">
        <f ca="1">AVERAGE((INDEX('Duplicate MC values'!J$2:J$61,ROW()*2-2,,1),INDEX('Duplicate MC values'!J$2:J$61,ROW()*2-3,,1)))</f>
        <v>0</v>
      </c>
      <c r="L23" s="16">
        <f ca="1">AVERAGE((INDEX('Duplicate MC values'!K$2:K$61,ROW()*2-2,,1),INDEX('Duplicate MC values'!K$2:K$61,ROW()*2-3,,1)))</f>
        <v>0</v>
      </c>
      <c r="M23" s="16">
        <f ca="1">AVERAGE((INDEX('Duplicate MC values'!L$2:L$61,ROW()*2-2,,1),INDEX('Duplicate MC values'!L$2:L$61,ROW()*2-3,,1)))</f>
        <v>0</v>
      </c>
      <c r="N23" s="16">
        <f t="shared" ca="1" si="0"/>
        <v>0</v>
      </c>
    </row>
    <row r="24" spans="1:14">
      <c r="A24" s="109">
        <v>23</v>
      </c>
      <c r="B24" s="6">
        <f>'TRB Record'!C46</f>
        <v>0</v>
      </c>
      <c r="C24" s="16">
        <f ca="1">AVERAGE((INDEX('Duplicate MC values'!C$2:C$61,ROW()*2-2,,1),INDEX('Duplicate MC values'!C$2:C$61,ROW()*2-3,,1)))</f>
        <v>0</v>
      </c>
      <c r="D24" s="16">
        <f ca="1">AVERAGE((INDEX('Duplicate MC values'!D$2:D$61,ROW()*2-2,,1),INDEX('Duplicate MC values'!D$2:D$61,ROW()*2-3,,1)))</f>
        <v>0</v>
      </c>
      <c r="E24" s="16">
        <f ca="1">AVERAGE((INDEX('Duplicate MC values'!E$2:E$61,ROW()*2-2,,1),INDEX('Duplicate MC values'!E$2:E$61,ROW()*2-3,,1)))</f>
        <v>0</v>
      </c>
      <c r="F24" s="16" t="str">
        <f t="shared" ca="1" si="1"/>
        <v>No</v>
      </c>
      <c r="G24" s="16">
        <f ca="1">AVERAGE((INDEX('Duplicate MC values'!F$2:F$61,ROW()*2-2,,1),INDEX('Duplicate MC values'!F$2:F$61,ROW()*2-3,,1)))</f>
        <v>0</v>
      </c>
      <c r="H24" s="16">
        <f ca="1">AVERAGE((INDEX('Duplicate MC values'!G$2:G$61,ROW()*2-2,,1),INDEX('Duplicate MC values'!G$2:G$61,ROW()*2-3,,1)))</f>
        <v>0</v>
      </c>
      <c r="I24" s="16">
        <f ca="1">AVERAGE((INDEX('Duplicate MC values'!H$2:H$61,ROW()*2-2,,1),INDEX('Duplicate MC values'!H$2:H$61,ROW()*2-3,,1)))</f>
        <v>0</v>
      </c>
      <c r="J24" s="16">
        <f ca="1">AVERAGE((INDEX('Duplicate MC values'!I$2:I$61,ROW()*2-2,,1),INDEX('Duplicate MC values'!I$2:I$61,ROW()*2-3,,1)))</f>
        <v>0</v>
      </c>
      <c r="K24" s="16">
        <f ca="1">AVERAGE((INDEX('Duplicate MC values'!J$2:J$61,ROW()*2-2,,1),INDEX('Duplicate MC values'!J$2:J$61,ROW()*2-3,,1)))</f>
        <v>0</v>
      </c>
      <c r="L24" s="16">
        <f ca="1">AVERAGE((INDEX('Duplicate MC values'!K$2:K$61,ROW()*2-2,,1),INDEX('Duplicate MC values'!K$2:K$61,ROW()*2-3,,1)))</f>
        <v>0</v>
      </c>
      <c r="M24" s="16">
        <f ca="1">AVERAGE((INDEX('Duplicate MC values'!L$2:L$61,ROW()*2-2,,1),INDEX('Duplicate MC values'!L$2:L$61,ROW()*2-3,,1)))</f>
        <v>0</v>
      </c>
      <c r="N24" s="16">
        <f t="shared" ca="1" si="0"/>
        <v>0</v>
      </c>
    </row>
    <row r="25" spans="1:14">
      <c r="A25" s="109">
        <v>24</v>
      </c>
      <c r="B25" s="6">
        <f>'TRB Record'!C48</f>
        <v>0</v>
      </c>
      <c r="C25" s="16">
        <f ca="1">AVERAGE((INDEX('Duplicate MC values'!C$2:C$61,ROW()*2-2,,1),INDEX('Duplicate MC values'!C$2:C$61,ROW()*2-3,,1)))</f>
        <v>0</v>
      </c>
      <c r="D25" s="16">
        <f ca="1">AVERAGE((INDEX('Duplicate MC values'!D$2:D$61,ROW()*2-2,,1),INDEX('Duplicate MC values'!D$2:D$61,ROW()*2-3,,1)))</f>
        <v>0</v>
      </c>
      <c r="E25" s="16">
        <f ca="1">AVERAGE((INDEX('Duplicate MC values'!E$2:E$61,ROW()*2-2,,1),INDEX('Duplicate MC values'!E$2:E$61,ROW()*2-3,,1)))</f>
        <v>0</v>
      </c>
      <c r="F25" s="16" t="str">
        <f t="shared" ca="1" si="1"/>
        <v>No</v>
      </c>
      <c r="G25" s="16">
        <f ca="1">AVERAGE((INDEX('Duplicate MC values'!F$2:F$61,ROW()*2-2,,1),INDEX('Duplicate MC values'!F$2:F$61,ROW()*2-3,,1)))</f>
        <v>0</v>
      </c>
      <c r="H25" s="16">
        <f ca="1">AVERAGE((INDEX('Duplicate MC values'!G$2:G$61,ROW()*2-2,,1),INDEX('Duplicate MC values'!G$2:G$61,ROW()*2-3,,1)))</f>
        <v>0</v>
      </c>
      <c r="I25" s="16">
        <f ca="1">AVERAGE((INDEX('Duplicate MC values'!H$2:H$61,ROW()*2-2,,1),INDEX('Duplicate MC values'!H$2:H$61,ROW()*2-3,,1)))</f>
        <v>0</v>
      </c>
      <c r="J25" s="16">
        <f ca="1">AVERAGE((INDEX('Duplicate MC values'!I$2:I$61,ROW()*2-2,,1),INDEX('Duplicate MC values'!I$2:I$61,ROW()*2-3,,1)))</f>
        <v>0</v>
      </c>
      <c r="K25" s="16">
        <f ca="1">AVERAGE((INDEX('Duplicate MC values'!J$2:J$61,ROW()*2-2,,1),INDEX('Duplicate MC values'!J$2:J$61,ROW()*2-3,,1)))</f>
        <v>0</v>
      </c>
      <c r="L25" s="16">
        <f ca="1">AVERAGE((INDEX('Duplicate MC values'!K$2:K$61,ROW()*2-2,,1),INDEX('Duplicate MC values'!K$2:K$61,ROW()*2-3,,1)))</f>
        <v>0</v>
      </c>
      <c r="M25" s="16">
        <f ca="1">AVERAGE((INDEX('Duplicate MC values'!L$2:L$61,ROW()*2-2,,1),INDEX('Duplicate MC values'!L$2:L$61,ROW()*2-3,,1)))</f>
        <v>0</v>
      </c>
      <c r="N25" s="16">
        <f t="shared" ca="1" si="0"/>
        <v>0</v>
      </c>
    </row>
    <row r="26" spans="1:14">
      <c r="A26" s="109">
        <v>25</v>
      </c>
      <c r="B26" s="6">
        <f>'TRB Record'!C50</f>
        <v>0</v>
      </c>
      <c r="C26" s="16">
        <f ca="1">AVERAGE((INDEX('Duplicate MC values'!C$2:C$61,ROW()*2-2,,1),INDEX('Duplicate MC values'!C$2:C$61,ROW()*2-3,,1)))</f>
        <v>0</v>
      </c>
      <c r="D26" s="16">
        <f ca="1">AVERAGE((INDEX('Duplicate MC values'!D$2:D$61,ROW()*2-2,,1),INDEX('Duplicate MC values'!D$2:D$61,ROW()*2-3,,1)))</f>
        <v>0</v>
      </c>
      <c r="E26" s="16">
        <f ca="1">AVERAGE((INDEX('Duplicate MC values'!E$2:E$61,ROW()*2-2,,1),INDEX('Duplicate MC values'!E$2:E$61,ROW()*2-3,,1)))</f>
        <v>0</v>
      </c>
      <c r="F26" s="16" t="str">
        <f t="shared" ca="1" si="1"/>
        <v>No</v>
      </c>
      <c r="G26" s="16">
        <f ca="1">AVERAGE((INDEX('Duplicate MC values'!F$2:F$61,ROW()*2-2,,1),INDEX('Duplicate MC values'!F$2:F$61,ROW()*2-3,,1)))</f>
        <v>0</v>
      </c>
      <c r="H26" s="16">
        <f ca="1">AVERAGE((INDEX('Duplicate MC values'!G$2:G$61,ROW()*2-2,,1),INDEX('Duplicate MC values'!G$2:G$61,ROW()*2-3,,1)))</f>
        <v>0</v>
      </c>
      <c r="I26" s="16">
        <f ca="1">AVERAGE((INDEX('Duplicate MC values'!H$2:H$61,ROW()*2-2,,1),INDEX('Duplicate MC values'!H$2:H$61,ROW()*2-3,,1)))</f>
        <v>0</v>
      </c>
      <c r="J26" s="16">
        <f ca="1">AVERAGE((INDEX('Duplicate MC values'!I$2:I$61,ROW()*2-2,,1),INDEX('Duplicate MC values'!I$2:I$61,ROW()*2-3,,1)))</f>
        <v>0</v>
      </c>
      <c r="K26" s="16">
        <f ca="1">AVERAGE((INDEX('Duplicate MC values'!J$2:J$61,ROW()*2-2,,1),INDEX('Duplicate MC values'!J$2:J$61,ROW()*2-3,,1)))</f>
        <v>0</v>
      </c>
      <c r="L26" s="16">
        <f ca="1">AVERAGE((INDEX('Duplicate MC values'!K$2:K$61,ROW()*2-2,,1),INDEX('Duplicate MC values'!K$2:K$61,ROW()*2-3,,1)))</f>
        <v>0</v>
      </c>
      <c r="M26" s="16">
        <f ca="1">AVERAGE((INDEX('Duplicate MC values'!L$2:L$61,ROW()*2-2,,1),INDEX('Duplicate MC values'!L$2:L$61,ROW()*2-3,,1)))</f>
        <v>0</v>
      </c>
      <c r="N26" s="16">
        <f t="shared" ca="1" si="0"/>
        <v>0</v>
      </c>
    </row>
    <row r="27" spans="1:14">
      <c r="A27" s="109">
        <v>26</v>
      </c>
      <c r="B27" s="6">
        <f>'TRB Record'!C52</f>
        <v>0</v>
      </c>
      <c r="C27" s="16">
        <f ca="1">AVERAGE((INDEX('Duplicate MC values'!C$2:C$61,ROW()*2-2,,1),INDEX('Duplicate MC values'!C$2:C$61,ROW()*2-3,,1)))</f>
        <v>0</v>
      </c>
      <c r="D27" s="16">
        <f ca="1">AVERAGE((INDEX('Duplicate MC values'!D$2:D$61,ROW()*2-2,,1),INDEX('Duplicate MC values'!D$2:D$61,ROW()*2-3,,1)))</f>
        <v>0</v>
      </c>
      <c r="E27" s="16">
        <f ca="1">AVERAGE((INDEX('Duplicate MC values'!E$2:E$61,ROW()*2-2,,1),INDEX('Duplicate MC values'!E$2:E$61,ROW()*2-3,,1)))</f>
        <v>0</v>
      </c>
      <c r="F27" s="16" t="str">
        <f t="shared" ca="1" si="1"/>
        <v>No</v>
      </c>
      <c r="G27" s="16">
        <f ca="1">AVERAGE((INDEX('Duplicate MC values'!F$2:F$61,ROW()*2-2,,1),INDEX('Duplicate MC values'!F$2:F$61,ROW()*2-3,,1)))</f>
        <v>0</v>
      </c>
      <c r="H27" s="16">
        <f ca="1">AVERAGE((INDEX('Duplicate MC values'!G$2:G$61,ROW()*2-2,,1),INDEX('Duplicate MC values'!G$2:G$61,ROW()*2-3,,1)))</f>
        <v>0</v>
      </c>
      <c r="I27" s="16">
        <f ca="1">AVERAGE((INDEX('Duplicate MC values'!H$2:H$61,ROW()*2-2,,1),INDEX('Duplicate MC values'!H$2:H$61,ROW()*2-3,,1)))</f>
        <v>0</v>
      </c>
      <c r="J27" s="16">
        <f ca="1">AVERAGE((INDEX('Duplicate MC values'!I$2:I$61,ROW()*2-2,,1),INDEX('Duplicate MC values'!I$2:I$61,ROW()*2-3,,1)))</f>
        <v>0</v>
      </c>
      <c r="K27" s="16">
        <f ca="1">AVERAGE((INDEX('Duplicate MC values'!J$2:J$61,ROW()*2-2,,1),INDEX('Duplicate MC values'!J$2:J$61,ROW()*2-3,,1)))</f>
        <v>0</v>
      </c>
      <c r="L27" s="16">
        <f ca="1">AVERAGE((INDEX('Duplicate MC values'!K$2:K$61,ROW()*2-2,,1),INDEX('Duplicate MC values'!K$2:K$61,ROW()*2-3,,1)))</f>
        <v>0</v>
      </c>
      <c r="M27" s="16">
        <f ca="1">AVERAGE((INDEX('Duplicate MC values'!L$2:L$61,ROW()*2-2,,1),INDEX('Duplicate MC values'!L$2:L$61,ROW()*2-3,,1)))</f>
        <v>0</v>
      </c>
      <c r="N27" s="16">
        <f t="shared" ca="1" si="0"/>
        <v>0</v>
      </c>
    </row>
    <row r="28" spans="1:14">
      <c r="A28" s="109">
        <v>27</v>
      </c>
      <c r="B28" s="6">
        <f>'TRB Record'!C54</f>
        <v>0</v>
      </c>
      <c r="C28" s="16">
        <f ca="1">AVERAGE((INDEX('Duplicate MC values'!C$2:C$61,ROW()*2-2,,1),INDEX('Duplicate MC values'!C$2:C$61,ROW()*2-3,,1)))</f>
        <v>0</v>
      </c>
      <c r="D28" s="16">
        <f ca="1">AVERAGE((INDEX('Duplicate MC values'!D$2:D$61,ROW()*2-2,,1),INDEX('Duplicate MC values'!D$2:D$61,ROW()*2-3,,1)))</f>
        <v>0</v>
      </c>
      <c r="E28" s="16">
        <f ca="1">AVERAGE((INDEX('Duplicate MC values'!E$2:E$61,ROW()*2-2,,1),INDEX('Duplicate MC values'!E$2:E$61,ROW()*2-3,,1)))</f>
        <v>0</v>
      </c>
      <c r="F28" s="16" t="str">
        <f t="shared" ca="1" si="1"/>
        <v>No</v>
      </c>
      <c r="G28" s="16">
        <f ca="1">AVERAGE((INDEX('Duplicate MC values'!F$2:F$61,ROW()*2-2,,1),INDEX('Duplicate MC values'!F$2:F$61,ROW()*2-3,,1)))</f>
        <v>0</v>
      </c>
      <c r="H28" s="16">
        <f ca="1">AVERAGE((INDEX('Duplicate MC values'!G$2:G$61,ROW()*2-2,,1),INDEX('Duplicate MC values'!G$2:G$61,ROW()*2-3,,1)))</f>
        <v>0</v>
      </c>
      <c r="I28" s="16">
        <f ca="1">AVERAGE((INDEX('Duplicate MC values'!H$2:H$61,ROW()*2-2,,1),INDEX('Duplicate MC values'!H$2:H$61,ROW()*2-3,,1)))</f>
        <v>0</v>
      </c>
      <c r="J28" s="16">
        <f ca="1">AVERAGE((INDEX('Duplicate MC values'!I$2:I$61,ROW()*2-2,,1),INDEX('Duplicate MC values'!I$2:I$61,ROW()*2-3,,1)))</f>
        <v>0</v>
      </c>
      <c r="K28" s="16">
        <f ca="1">AVERAGE((INDEX('Duplicate MC values'!J$2:J$61,ROW()*2-2,,1),INDEX('Duplicate MC values'!J$2:J$61,ROW()*2-3,,1)))</f>
        <v>0</v>
      </c>
      <c r="L28" s="16">
        <f ca="1">AVERAGE((INDEX('Duplicate MC values'!K$2:K$61,ROW()*2-2,,1),INDEX('Duplicate MC values'!K$2:K$61,ROW()*2-3,,1)))</f>
        <v>0</v>
      </c>
      <c r="M28" s="16">
        <f ca="1">AVERAGE((INDEX('Duplicate MC values'!L$2:L$61,ROW()*2-2,,1),INDEX('Duplicate MC values'!L$2:L$61,ROW()*2-3,,1)))</f>
        <v>0</v>
      </c>
      <c r="N28" s="16">
        <f t="shared" ca="1" si="0"/>
        <v>0</v>
      </c>
    </row>
    <row r="29" spans="1:14">
      <c r="A29" s="109">
        <v>28</v>
      </c>
      <c r="B29" s="6">
        <f>'TRB Record'!C56</f>
        <v>0</v>
      </c>
      <c r="C29" s="16">
        <f ca="1">AVERAGE((INDEX('Duplicate MC values'!C$2:C$61,ROW()*2-2,,1),INDEX('Duplicate MC values'!C$2:C$61,ROW()*2-3,,1)))</f>
        <v>0</v>
      </c>
      <c r="D29" s="16">
        <f ca="1">AVERAGE((INDEX('Duplicate MC values'!D$2:D$61,ROW()*2-2,,1),INDEX('Duplicate MC values'!D$2:D$61,ROW()*2-3,,1)))</f>
        <v>0</v>
      </c>
      <c r="E29" s="16">
        <f ca="1">AVERAGE((INDEX('Duplicate MC values'!E$2:E$61,ROW()*2-2,,1),INDEX('Duplicate MC values'!E$2:E$61,ROW()*2-3,,1)))</f>
        <v>0</v>
      </c>
      <c r="F29" s="16" t="str">
        <f t="shared" ca="1" si="1"/>
        <v>No</v>
      </c>
      <c r="G29" s="16">
        <f ca="1">AVERAGE((INDEX('Duplicate MC values'!F$2:F$61,ROW()*2-2,,1),INDEX('Duplicate MC values'!F$2:F$61,ROW()*2-3,,1)))</f>
        <v>0</v>
      </c>
      <c r="H29" s="16">
        <f ca="1">AVERAGE((INDEX('Duplicate MC values'!G$2:G$61,ROW()*2-2,,1),INDEX('Duplicate MC values'!G$2:G$61,ROW()*2-3,,1)))</f>
        <v>0</v>
      </c>
      <c r="I29" s="16">
        <f ca="1">AVERAGE((INDEX('Duplicate MC values'!H$2:H$61,ROW()*2-2,,1),INDEX('Duplicate MC values'!H$2:H$61,ROW()*2-3,,1)))</f>
        <v>0</v>
      </c>
      <c r="J29" s="16">
        <f ca="1">AVERAGE((INDEX('Duplicate MC values'!I$2:I$61,ROW()*2-2,,1),INDEX('Duplicate MC values'!I$2:I$61,ROW()*2-3,,1)))</f>
        <v>0</v>
      </c>
      <c r="K29" s="16">
        <f ca="1">AVERAGE((INDEX('Duplicate MC values'!J$2:J$61,ROW()*2-2,,1),INDEX('Duplicate MC values'!J$2:J$61,ROW()*2-3,,1)))</f>
        <v>0</v>
      </c>
      <c r="L29" s="16">
        <f ca="1">AVERAGE((INDEX('Duplicate MC values'!K$2:K$61,ROW()*2-2,,1),INDEX('Duplicate MC values'!K$2:K$61,ROW()*2-3,,1)))</f>
        <v>0</v>
      </c>
      <c r="M29" s="16">
        <f ca="1">AVERAGE((INDEX('Duplicate MC values'!L$2:L$61,ROW()*2-2,,1),INDEX('Duplicate MC values'!L$2:L$61,ROW()*2-3,,1)))</f>
        <v>0</v>
      </c>
      <c r="N29" s="16">
        <f t="shared" ca="1" si="0"/>
        <v>0</v>
      </c>
    </row>
    <row r="30" spans="1:14">
      <c r="A30" s="109">
        <v>29</v>
      </c>
      <c r="B30" s="6">
        <f>'TRB Record'!C58</f>
        <v>0</v>
      </c>
      <c r="C30" s="16">
        <f ca="1">AVERAGE((INDEX('Duplicate MC values'!C$2:C$61,ROW()*2-2,,1),INDEX('Duplicate MC values'!C$2:C$61,ROW()*2-3,,1)))</f>
        <v>0</v>
      </c>
      <c r="D30" s="16">
        <f ca="1">AVERAGE((INDEX('Duplicate MC values'!D$2:D$61,ROW()*2-2,,1),INDEX('Duplicate MC values'!D$2:D$61,ROW()*2-3,,1)))</f>
        <v>0</v>
      </c>
      <c r="E30" s="16">
        <f ca="1">AVERAGE((INDEX('Duplicate MC values'!E$2:E$61,ROW()*2-2,,1),INDEX('Duplicate MC values'!E$2:E$61,ROW()*2-3,,1)))</f>
        <v>0</v>
      </c>
      <c r="F30" s="16" t="str">
        <f t="shared" ca="1" si="1"/>
        <v>No</v>
      </c>
      <c r="G30" s="16">
        <f ca="1">AVERAGE((INDEX('Duplicate MC values'!F$2:F$61,ROW()*2-2,,1),INDEX('Duplicate MC values'!F$2:F$61,ROW()*2-3,,1)))</f>
        <v>0</v>
      </c>
      <c r="H30" s="16">
        <f ca="1">AVERAGE((INDEX('Duplicate MC values'!G$2:G$61,ROW()*2-2,,1),INDEX('Duplicate MC values'!G$2:G$61,ROW()*2-3,,1)))</f>
        <v>0</v>
      </c>
      <c r="I30" s="16">
        <f ca="1">AVERAGE((INDEX('Duplicate MC values'!H$2:H$61,ROW()*2-2,,1),INDEX('Duplicate MC values'!H$2:H$61,ROW()*2-3,,1)))</f>
        <v>0</v>
      </c>
      <c r="J30" s="16">
        <f ca="1">AVERAGE((INDEX('Duplicate MC values'!I$2:I$61,ROW()*2-2,,1),INDEX('Duplicate MC values'!I$2:I$61,ROW()*2-3,,1)))</f>
        <v>0</v>
      </c>
      <c r="K30" s="16">
        <f ca="1">AVERAGE((INDEX('Duplicate MC values'!J$2:J$61,ROW()*2-2,,1),INDEX('Duplicate MC values'!J$2:J$61,ROW()*2-3,,1)))</f>
        <v>0</v>
      </c>
      <c r="L30" s="16">
        <f ca="1">AVERAGE((INDEX('Duplicate MC values'!K$2:K$61,ROW()*2-2,,1),INDEX('Duplicate MC values'!K$2:K$61,ROW()*2-3,,1)))</f>
        <v>0</v>
      </c>
      <c r="M30" s="16">
        <f ca="1">AVERAGE((INDEX('Duplicate MC values'!L$2:L$61,ROW()*2-2,,1),INDEX('Duplicate MC values'!L$2:L$61,ROW()*2-3,,1)))</f>
        <v>0</v>
      </c>
      <c r="N30" s="16">
        <f t="shared" ca="1" si="0"/>
        <v>0</v>
      </c>
    </row>
    <row r="31" spans="1:14">
      <c r="A31" s="109">
        <v>30</v>
      </c>
      <c r="B31" s="6">
        <f>'TRB Record'!C60</f>
        <v>0</v>
      </c>
      <c r="C31" s="16">
        <f ca="1">AVERAGE((INDEX('Duplicate MC values'!C$2:C$61,ROW()*2-2,,1),INDEX('Duplicate MC values'!C$2:C$61,ROW()*2-3,,1)))</f>
        <v>0</v>
      </c>
      <c r="D31" s="16">
        <f ca="1">AVERAGE((INDEX('Duplicate MC values'!D$2:D$61,ROW()*2-2,,1),INDEX('Duplicate MC values'!D$2:D$61,ROW()*2-3,,1)))</f>
        <v>0</v>
      </c>
      <c r="E31" s="16">
        <f ca="1">AVERAGE((INDEX('Duplicate MC values'!E$2:E$61,ROW()*2-2,,1),INDEX('Duplicate MC values'!E$2:E$61,ROW()*2-3,,1)))</f>
        <v>0</v>
      </c>
      <c r="F31" s="16" t="str">
        <f t="shared" ca="1" si="1"/>
        <v>No</v>
      </c>
      <c r="G31" s="16">
        <f ca="1">AVERAGE((INDEX('Duplicate MC values'!F$2:F$61,ROW()*2-2,,1),INDEX('Duplicate MC values'!F$2:F$61,ROW()*2-3,,1)))</f>
        <v>0</v>
      </c>
      <c r="H31" s="16">
        <f ca="1">AVERAGE((INDEX('Duplicate MC values'!G$2:G$61,ROW()*2-2,,1),INDEX('Duplicate MC values'!G$2:G$61,ROW()*2-3,,1)))</f>
        <v>0</v>
      </c>
      <c r="I31" s="16">
        <f ca="1">AVERAGE((INDEX('Duplicate MC values'!H$2:H$61,ROW()*2-2,,1),INDEX('Duplicate MC values'!H$2:H$61,ROW()*2-3,,1)))</f>
        <v>0</v>
      </c>
      <c r="J31" s="16">
        <f ca="1">AVERAGE((INDEX('Duplicate MC values'!I$2:I$61,ROW()*2-2,,1),INDEX('Duplicate MC values'!I$2:I$61,ROW()*2-3,,1)))</f>
        <v>0</v>
      </c>
      <c r="K31" s="16">
        <f ca="1">AVERAGE((INDEX('Duplicate MC values'!J$2:J$61,ROW()*2-2,,1),INDEX('Duplicate MC values'!J$2:J$61,ROW()*2-3,,1)))</f>
        <v>0</v>
      </c>
      <c r="L31" s="16">
        <f ca="1">AVERAGE((INDEX('Duplicate MC values'!K$2:K$61,ROW()*2-2,,1),INDEX('Duplicate MC values'!K$2:K$61,ROW()*2-3,,1)))</f>
        <v>0</v>
      </c>
      <c r="M31" s="16">
        <f ca="1">AVERAGE((INDEX('Duplicate MC values'!L$2:L$61,ROW()*2-2,,1),INDEX('Duplicate MC values'!L$2:L$61,ROW()*2-3,,1)))</f>
        <v>0</v>
      </c>
      <c r="N31" s="16">
        <f t="shared" ca="1" si="0"/>
        <v>0</v>
      </c>
    </row>
    <row r="32" spans="1:14">
      <c r="A32" s="109"/>
      <c r="C32" s="17"/>
      <c r="D32" s="17"/>
      <c r="E32" s="16"/>
      <c r="F32" s="16"/>
      <c r="G32" s="16"/>
      <c r="H32" s="16"/>
      <c r="I32" s="16"/>
      <c r="J32" s="16"/>
      <c r="K32" s="16"/>
      <c r="L32" s="16"/>
      <c r="M32" s="16"/>
      <c r="N32" s="109"/>
    </row>
    <row r="33" spans="2:14">
      <c r="B33" s="6" t="s">
        <v>158</v>
      </c>
      <c r="C33" s="16">
        <f ca="1">MIN(C2:C31)</f>
        <v>0</v>
      </c>
      <c r="D33" s="16">
        <f ca="1">MIN(D2:D31)</f>
        <v>0</v>
      </c>
      <c r="E33" s="16">
        <f t="shared" ref="E33:N33" ca="1" si="2">MIN(E2:E31)</f>
        <v>0</v>
      </c>
      <c r="F33" s="16"/>
      <c r="G33" s="16">
        <f t="shared" ca="1" si="2"/>
        <v>0</v>
      </c>
      <c r="H33" s="16">
        <f t="shared" ca="1" si="2"/>
        <v>0</v>
      </c>
      <c r="I33" s="16">
        <f t="shared" ca="1" si="2"/>
        <v>0</v>
      </c>
      <c r="J33" s="16">
        <f t="shared" ca="1" si="2"/>
        <v>0</v>
      </c>
      <c r="K33" s="16">
        <f t="shared" ca="1" si="2"/>
        <v>0</v>
      </c>
      <c r="L33" s="16">
        <f t="shared" ca="1" si="2"/>
        <v>0</v>
      </c>
      <c r="M33" s="16">
        <f t="shared" ca="1" si="2"/>
        <v>0</v>
      </c>
      <c r="N33" s="109">
        <f t="shared" ca="1" si="2"/>
        <v>0</v>
      </c>
    </row>
    <row r="34" spans="2:14">
      <c r="B34" s="6" t="s">
        <v>159</v>
      </c>
      <c r="C34" s="16">
        <f ca="1">MAX(C2:C31)</f>
        <v>0</v>
      </c>
      <c r="D34" s="16">
        <f ca="1">MAX(D2:D31)</f>
        <v>0</v>
      </c>
      <c r="E34" s="16">
        <f t="shared" ref="E34:N34" ca="1" si="3">MAX(E2:E31)</f>
        <v>0</v>
      </c>
      <c r="F34" s="16"/>
      <c r="G34" s="16">
        <f t="shared" ca="1" si="3"/>
        <v>0</v>
      </c>
      <c r="H34" s="16">
        <f t="shared" ca="1" si="3"/>
        <v>0</v>
      </c>
      <c r="I34" s="16">
        <f t="shared" ca="1" si="3"/>
        <v>0</v>
      </c>
      <c r="J34" s="16">
        <f t="shared" ca="1" si="3"/>
        <v>0</v>
      </c>
      <c r="K34" s="16">
        <f t="shared" ca="1" si="3"/>
        <v>0</v>
      </c>
      <c r="L34" s="16">
        <f t="shared" ca="1" si="3"/>
        <v>0</v>
      </c>
      <c r="M34" s="16">
        <f t="shared" ca="1" si="3"/>
        <v>0</v>
      </c>
      <c r="N34" s="109">
        <f t="shared" ca="1" si="3"/>
        <v>0</v>
      </c>
    </row>
    <row r="35" spans="2:14">
      <c r="B35" s="39" t="s">
        <v>56</v>
      </c>
      <c r="C35" s="16">
        <f ca="1">AVERAGE(C2:C31)</f>
        <v>0</v>
      </c>
      <c r="D35" s="16">
        <f ca="1">AVERAGE(D2:D31)</f>
        <v>0</v>
      </c>
      <c r="E35" s="16">
        <f t="shared" ref="E35:N35" ca="1" si="4">AVERAGE(E2:E31)</f>
        <v>0</v>
      </c>
      <c r="F35" s="16"/>
      <c r="G35" s="16">
        <f t="shared" ca="1" si="4"/>
        <v>0</v>
      </c>
      <c r="H35" s="16">
        <f t="shared" ca="1" si="4"/>
        <v>0</v>
      </c>
      <c r="I35" s="16">
        <f t="shared" ca="1" si="4"/>
        <v>0</v>
      </c>
      <c r="J35" s="16">
        <f t="shared" ca="1" si="4"/>
        <v>0</v>
      </c>
      <c r="K35" s="16">
        <f t="shared" ca="1" si="4"/>
        <v>0</v>
      </c>
      <c r="L35" s="16">
        <f t="shared" ca="1" si="4"/>
        <v>0</v>
      </c>
      <c r="M35" s="16">
        <f t="shared" ca="1" si="4"/>
        <v>0</v>
      </c>
      <c r="N35" s="109">
        <f t="shared" ca="1" si="4"/>
        <v>0</v>
      </c>
    </row>
    <row r="36" spans="2:14">
      <c r="B36" s="6" t="s">
        <v>160</v>
      </c>
      <c r="C36" s="16">
        <f ca="1">STDEV(C2:C31)</f>
        <v>0</v>
      </c>
      <c r="D36" s="16">
        <f ca="1">STDEV(D2:D31)</f>
        <v>0</v>
      </c>
      <c r="E36" s="16">
        <f t="shared" ref="E36:N36" ca="1" si="5">STDEV(E2:E31)</f>
        <v>0</v>
      </c>
      <c r="F36" s="16"/>
      <c r="G36" s="16">
        <f t="shared" ca="1" si="5"/>
        <v>0</v>
      </c>
      <c r="H36" s="16">
        <f t="shared" ca="1" si="5"/>
        <v>0</v>
      </c>
      <c r="I36" s="16">
        <f t="shared" ca="1" si="5"/>
        <v>0</v>
      </c>
      <c r="J36" s="16">
        <f t="shared" ca="1" si="5"/>
        <v>0</v>
      </c>
      <c r="K36" s="16">
        <f t="shared" ca="1" si="5"/>
        <v>0</v>
      </c>
      <c r="L36" s="16">
        <f t="shared" ca="1" si="5"/>
        <v>0</v>
      </c>
      <c r="M36" s="16">
        <f t="shared" ca="1" si="5"/>
        <v>0</v>
      </c>
      <c r="N36" s="109">
        <f t="shared" ca="1" si="5"/>
        <v>0</v>
      </c>
    </row>
  </sheetData>
  <sheetProtection sheet="1" objects="1" scenarios="1"/>
  <phoneticPr fontId="2" type="noConversion"/>
  <pageMargins left="0.75" right="0.75" top="1" bottom="1" header="0.5" footer="0.5"/>
  <headerFooter alignWithMargins="0"/>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B2724-917A-4EE6-A2C8-DF1B25744AC6}">
  <dimension ref="A1:L62"/>
  <sheetViews>
    <sheetView workbookViewId="0">
      <selection activeCell="C3" sqref="C3"/>
    </sheetView>
  </sheetViews>
  <sheetFormatPr defaultColWidth="11.42578125" defaultRowHeight="12"/>
  <cols>
    <col min="1" max="1" width="10.85546875" style="1" customWidth="1"/>
    <col min="2" max="2" width="16.42578125" style="6" customWidth="1"/>
    <col min="3" max="12" width="9.28515625" style="1" customWidth="1"/>
    <col min="13" max="16384" width="11.42578125" style="5"/>
  </cols>
  <sheetData>
    <row r="1" spans="1:12">
      <c r="A1" s="109" t="s">
        <v>0</v>
      </c>
      <c r="B1" s="6" t="s">
        <v>42</v>
      </c>
      <c r="C1" s="109" t="s">
        <v>55</v>
      </c>
      <c r="D1" s="109" t="s">
        <v>145</v>
      </c>
      <c r="E1" s="109" t="s">
        <v>146</v>
      </c>
      <c r="F1" s="109" t="s">
        <v>147</v>
      </c>
      <c r="G1" s="109" t="s">
        <v>161</v>
      </c>
      <c r="H1" s="109" t="s">
        <v>149</v>
      </c>
      <c r="I1" s="109" t="s">
        <v>150</v>
      </c>
      <c r="J1" s="109" t="s">
        <v>151</v>
      </c>
      <c r="K1" s="109" t="s">
        <v>152</v>
      </c>
      <c r="L1" s="109" t="s">
        <v>153</v>
      </c>
    </row>
    <row r="2" spans="1:12" s="43" customFormat="1">
      <c r="A2" s="124" t="s">
        <v>162</v>
      </c>
      <c r="B2" s="124"/>
      <c r="C2" s="13">
        <v>1</v>
      </c>
      <c r="D2" s="13">
        <v>1</v>
      </c>
      <c r="E2" s="13">
        <v>1.5</v>
      </c>
      <c r="F2" s="13">
        <v>1.5</v>
      </c>
      <c r="G2" s="13">
        <v>1.5</v>
      </c>
      <c r="H2" s="13">
        <v>1.5</v>
      </c>
      <c r="I2" s="13">
        <v>1.5</v>
      </c>
      <c r="J2" s="13">
        <v>1.5</v>
      </c>
      <c r="K2" s="13">
        <v>1.5</v>
      </c>
      <c r="L2" s="13">
        <v>1.5</v>
      </c>
    </row>
    <row r="3" spans="1:12">
      <c r="A3" s="109">
        <f>'TRB Record'!A2</f>
        <v>1</v>
      </c>
      <c r="B3" s="6">
        <f>'TRB Record'!C2</f>
        <v>0</v>
      </c>
      <c r="C3" s="109" t="str">
        <f>IF(ABS('Duplicate MC values'!C2-'Duplicate MC values'!C3)&gt;'Error Flags'!C$2,'Duplicate MC values'!C2,"")</f>
        <v/>
      </c>
      <c r="D3" s="109" t="str">
        <f>IF(ABS('Duplicate MC values'!D2-'Duplicate MC values'!D3)&gt;'Error Flags'!D$2,'Duplicate MC values'!D2,"")</f>
        <v/>
      </c>
      <c r="E3" s="109" t="str">
        <f>IF(ABS('Duplicate MC values'!E2-'Duplicate MC values'!E3)&gt;'Error Flags'!E$2,'Duplicate MC values'!E2,"")</f>
        <v/>
      </c>
      <c r="F3" s="109" t="str">
        <f>IF(ABS('Duplicate MC values'!F2-'Duplicate MC values'!F3)&gt;'Error Flags'!F$2,'Duplicate MC values'!F2,"")</f>
        <v/>
      </c>
      <c r="G3" s="109" t="str">
        <f>IF(ABS('Duplicate MC values'!G2-'Duplicate MC values'!G3)&gt;'Error Flags'!G$2,'Duplicate MC values'!G2,"")</f>
        <v/>
      </c>
      <c r="H3" s="109" t="str">
        <f>IF(ABS('Duplicate MC values'!H2-'Duplicate MC values'!H3)&gt;'Error Flags'!H$2,'Duplicate MC values'!H2,"")</f>
        <v/>
      </c>
      <c r="I3" s="109" t="str">
        <f>IF(ABS('Duplicate MC values'!I2-'Duplicate MC values'!I3)&gt;'Error Flags'!I$2,'Duplicate MC values'!I2,"")</f>
        <v/>
      </c>
      <c r="J3" s="109" t="str">
        <f>IF(ABS('Duplicate MC values'!J2-'Duplicate MC values'!J3)&gt;'Error Flags'!J$2,'Duplicate MC values'!J2,"")</f>
        <v/>
      </c>
      <c r="K3" s="109" t="str">
        <f>IF(ABS('Duplicate MC values'!K2-'Duplicate MC values'!K3)&gt;'Error Flags'!K$2,'Duplicate MC values'!K2,"")</f>
        <v/>
      </c>
      <c r="L3" s="109" t="str">
        <f>IF(ABS('Duplicate MC values'!L2-'Duplicate MC values'!L3)&gt;'Error Flags'!L$2,'Duplicate MC values'!L2,"")</f>
        <v/>
      </c>
    </row>
    <row r="4" spans="1:12">
      <c r="A4" s="109" t="str">
        <f>'TRB Record'!A3</f>
        <v>replicate 1</v>
      </c>
      <c r="B4" s="6">
        <f>'TRB Record'!C3</f>
        <v>0</v>
      </c>
      <c r="C4" s="109" t="str">
        <f>IF(ABS('Duplicate MC values'!C2-'Duplicate MC values'!C3)&gt;'Error Flags'!C$2,'Duplicate MC values'!C3,"")</f>
        <v/>
      </c>
      <c r="D4" s="109" t="str">
        <f>IF(ABS('Duplicate MC values'!D2-'Duplicate MC values'!D3)&gt;'Error Flags'!D$2,'Duplicate MC values'!D3,"")</f>
        <v/>
      </c>
      <c r="E4" s="109" t="str">
        <f>IF(ABS('Duplicate MC values'!E2-'Duplicate MC values'!E3)&gt;'Error Flags'!E$2,'Duplicate MC values'!E3,"")</f>
        <v/>
      </c>
      <c r="F4" s="109" t="str">
        <f>IF(ABS('Duplicate MC values'!F2-'Duplicate MC values'!F3)&gt;'Error Flags'!F$2,'Duplicate MC values'!F3,"")</f>
        <v/>
      </c>
      <c r="G4" s="109" t="str">
        <f>IF(ABS('Duplicate MC values'!G2-'Duplicate MC values'!G3)&gt;'Error Flags'!G$2,'Duplicate MC values'!G3,"")</f>
        <v/>
      </c>
      <c r="H4" s="109" t="str">
        <f>IF(ABS('Duplicate MC values'!H2-'Duplicate MC values'!H3)&gt;'Error Flags'!H$2,'Duplicate MC values'!H3,"")</f>
        <v/>
      </c>
      <c r="I4" s="109" t="str">
        <f>IF(ABS('Duplicate MC values'!I2-'Duplicate MC values'!I3)&gt;'Error Flags'!I$2,'Duplicate MC values'!I3,"")</f>
        <v/>
      </c>
      <c r="J4" s="109" t="str">
        <f>IF(ABS('Duplicate MC values'!J2-'Duplicate MC values'!J3)&gt;'Error Flags'!J$2,'Duplicate MC values'!J3,"")</f>
        <v/>
      </c>
      <c r="K4" s="109" t="str">
        <f>IF(ABS('Duplicate MC values'!K2-'Duplicate MC values'!K3)&gt;'Error Flags'!K$2,'Duplicate MC values'!K3,"")</f>
        <v/>
      </c>
      <c r="L4" s="109" t="str">
        <f>IF(ABS('Duplicate MC values'!L2-'Duplicate MC values'!L3)&gt;'Error Flags'!L$2,'Duplicate MC values'!L3,"")</f>
        <v/>
      </c>
    </row>
    <row r="5" spans="1:12">
      <c r="A5" s="109">
        <f>'TRB Record'!A4</f>
        <v>2</v>
      </c>
      <c r="B5" s="6">
        <f>'TRB Record'!C4</f>
        <v>0</v>
      </c>
      <c r="C5" s="109" t="str">
        <f>IF(ABS('Duplicate MC values'!C4-'Duplicate MC values'!C5)&gt;'Error Flags'!C$2,'Duplicate MC values'!C4,"")</f>
        <v/>
      </c>
      <c r="D5" s="109" t="str">
        <f>IF(ABS('Duplicate MC values'!D4-'Duplicate MC values'!D5)&gt;'Error Flags'!D$2,'Duplicate MC values'!D4,"")</f>
        <v/>
      </c>
      <c r="E5" s="109" t="str">
        <f>IF(ABS('Duplicate MC values'!E4-'Duplicate MC values'!E5)&gt;'Error Flags'!E$2,'Duplicate MC values'!E4,"")</f>
        <v/>
      </c>
      <c r="F5" s="109" t="str">
        <f>IF(ABS('Duplicate MC values'!F4-'Duplicate MC values'!F5)&gt;'Error Flags'!F$2,'Duplicate MC values'!F4,"")</f>
        <v/>
      </c>
      <c r="G5" s="109" t="str">
        <f>IF(ABS('Duplicate MC values'!G4-'Duplicate MC values'!G5)&gt;'Error Flags'!G$2,'Duplicate MC values'!G4,"")</f>
        <v/>
      </c>
      <c r="H5" s="109" t="str">
        <f>IF(ABS('Duplicate MC values'!H4-'Duplicate MC values'!H5)&gt;'Error Flags'!H$2,'Duplicate MC values'!H4,"")</f>
        <v/>
      </c>
      <c r="I5" s="109" t="str">
        <f>IF(ABS('Duplicate MC values'!I4-'Duplicate MC values'!I5)&gt;'Error Flags'!I$2,'Duplicate MC values'!I4,"")</f>
        <v/>
      </c>
      <c r="J5" s="109" t="str">
        <f>IF(ABS('Duplicate MC values'!J4-'Duplicate MC values'!J5)&gt;'Error Flags'!J$2,'Duplicate MC values'!J4,"")</f>
        <v/>
      </c>
      <c r="K5" s="109" t="str">
        <f>IF(ABS('Duplicate MC values'!K4-'Duplicate MC values'!K5)&gt;'Error Flags'!K$2,'Duplicate MC values'!K4,"")</f>
        <v/>
      </c>
      <c r="L5" s="109" t="str">
        <f>IF(ABS('Duplicate MC values'!L4-'Duplicate MC values'!L5)&gt;'Error Flags'!L$2,'Duplicate MC values'!L4,"")</f>
        <v/>
      </c>
    </row>
    <row r="6" spans="1:12">
      <c r="A6" s="109" t="str">
        <f>'TRB Record'!A5</f>
        <v>replicate 2</v>
      </c>
      <c r="B6" s="6">
        <f>'TRB Record'!C5</f>
        <v>0</v>
      </c>
      <c r="C6" s="109" t="str">
        <f>IF(ABS('Duplicate MC values'!C4-'Duplicate MC values'!C5)&gt;'Error Flags'!C$2,'Duplicate MC values'!C5,"")</f>
        <v/>
      </c>
      <c r="D6" s="109" t="str">
        <f>IF(ABS('Duplicate MC values'!D4-'Duplicate MC values'!D5)&gt;'Error Flags'!D$2,'Duplicate MC values'!D5,"")</f>
        <v/>
      </c>
      <c r="E6" s="109" t="str">
        <f>IF(ABS('Duplicate MC values'!E4-'Duplicate MC values'!E5)&gt;'Error Flags'!E$2,'Duplicate MC values'!E5,"")</f>
        <v/>
      </c>
      <c r="F6" s="109" t="str">
        <f>IF(ABS('Duplicate MC values'!F4-'Duplicate MC values'!F5)&gt;'Error Flags'!F$2,'Duplicate MC values'!F5,"")</f>
        <v/>
      </c>
      <c r="G6" s="109" t="str">
        <f>IF(ABS('Duplicate MC values'!G4-'Duplicate MC values'!G5)&gt;'Error Flags'!G$2,'Duplicate MC values'!G5,"")</f>
        <v/>
      </c>
      <c r="H6" s="109" t="str">
        <f>IF(ABS('Duplicate MC values'!H4-'Duplicate MC values'!H5)&gt;'Error Flags'!H$2,'Duplicate MC values'!H5,"")</f>
        <v/>
      </c>
      <c r="I6" s="109" t="str">
        <f>IF(ABS('Duplicate MC values'!I4-'Duplicate MC values'!I5)&gt;'Error Flags'!I$2,'Duplicate MC values'!I5,"")</f>
        <v/>
      </c>
      <c r="J6" s="109" t="str">
        <f>IF(ABS('Duplicate MC values'!J4-'Duplicate MC values'!J5)&gt;'Error Flags'!J$2,'Duplicate MC values'!J5,"")</f>
        <v/>
      </c>
      <c r="K6" s="109" t="str">
        <f>IF(ABS('Duplicate MC values'!K4-'Duplicate MC values'!K5)&gt;'Error Flags'!K$2,'Duplicate MC values'!K5,"")</f>
        <v/>
      </c>
      <c r="L6" s="109" t="str">
        <f>IF(ABS('Duplicate MC values'!L4-'Duplicate MC values'!L5)&gt;'Error Flags'!L$2,'Duplicate MC values'!L5,"")</f>
        <v/>
      </c>
    </row>
    <row r="7" spans="1:12">
      <c r="A7" s="109">
        <f>'TRB Record'!A6</f>
        <v>3</v>
      </c>
      <c r="B7" s="6">
        <f>'TRB Record'!C6</f>
        <v>0</v>
      </c>
      <c r="C7" s="109" t="str">
        <f>IF(ABS('Duplicate MC values'!C6-'Duplicate MC values'!C7)&gt;'Error Flags'!C$2,'Duplicate MC values'!C6,"")</f>
        <v/>
      </c>
      <c r="D7" s="109" t="str">
        <f>IF(ABS('Duplicate MC values'!D6-'Duplicate MC values'!D7)&gt;'Error Flags'!D$2,'Duplicate MC values'!D6,"")</f>
        <v/>
      </c>
      <c r="E7" s="109" t="str">
        <f>IF(ABS('Duplicate MC values'!E6-'Duplicate MC values'!E7)&gt;'Error Flags'!E$2,'Duplicate MC values'!E6,"")</f>
        <v/>
      </c>
      <c r="F7" s="109" t="str">
        <f>IF(ABS('Duplicate MC values'!F6-'Duplicate MC values'!F7)&gt;'Error Flags'!F$2,'Duplicate MC values'!F6,"")</f>
        <v/>
      </c>
      <c r="G7" s="109" t="str">
        <f>IF(ABS('Duplicate MC values'!G6-'Duplicate MC values'!G7)&gt;'Error Flags'!G$2,'Duplicate MC values'!G6,"")</f>
        <v/>
      </c>
      <c r="H7" s="109" t="str">
        <f>IF(ABS('Duplicate MC values'!H6-'Duplicate MC values'!H7)&gt;'Error Flags'!H$2,'Duplicate MC values'!H6,"")</f>
        <v/>
      </c>
      <c r="I7" s="109" t="str">
        <f>IF(ABS('Duplicate MC values'!I6-'Duplicate MC values'!I7)&gt;'Error Flags'!I$2,'Duplicate MC values'!I6,"")</f>
        <v/>
      </c>
      <c r="J7" s="109" t="str">
        <f>IF(ABS('Duplicate MC values'!J6-'Duplicate MC values'!J7)&gt;'Error Flags'!J$2,'Duplicate MC values'!J6,"")</f>
        <v/>
      </c>
      <c r="K7" s="109" t="str">
        <f>IF(ABS('Duplicate MC values'!K6-'Duplicate MC values'!K7)&gt;'Error Flags'!K$2,'Duplicate MC values'!K6,"")</f>
        <v/>
      </c>
      <c r="L7" s="109" t="str">
        <f>IF(ABS('Duplicate MC values'!L6-'Duplicate MC values'!L7)&gt;'Error Flags'!L$2,'Duplicate MC values'!L6,"")</f>
        <v/>
      </c>
    </row>
    <row r="8" spans="1:12">
      <c r="A8" s="109" t="str">
        <f>'TRB Record'!A7</f>
        <v>replicate 3</v>
      </c>
      <c r="B8" s="6">
        <f>'TRB Record'!C7</f>
        <v>0</v>
      </c>
      <c r="C8" s="109" t="str">
        <f>IF(ABS('Duplicate MC values'!C6-'Duplicate MC values'!C7)&gt;'Error Flags'!C$2,'Duplicate MC values'!C7,"")</f>
        <v/>
      </c>
      <c r="D8" s="109" t="str">
        <f>IF(ABS('Duplicate MC values'!D6-'Duplicate MC values'!D7)&gt;'Error Flags'!D$2,'Duplicate MC values'!D7,"")</f>
        <v/>
      </c>
      <c r="E8" s="109" t="str">
        <f>IF(ABS('Duplicate MC values'!E6-'Duplicate MC values'!E7)&gt;'Error Flags'!E$2,'Duplicate MC values'!E7,"")</f>
        <v/>
      </c>
      <c r="F8" s="109" t="str">
        <f>IF(ABS('Duplicate MC values'!F6-'Duplicate MC values'!F7)&gt;'Error Flags'!F$2,'Duplicate MC values'!F7,"")</f>
        <v/>
      </c>
      <c r="G8" s="109" t="str">
        <f>IF(ABS('Duplicate MC values'!G6-'Duplicate MC values'!G7)&gt;'Error Flags'!G$2,'Duplicate MC values'!G7,"")</f>
        <v/>
      </c>
      <c r="H8" s="109" t="str">
        <f>IF(ABS('Duplicate MC values'!H6-'Duplicate MC values'!H7)&gt;'Error Flags'!H$2,'Duplicate MC values'!H7,"")</f>
        <v/>
      </c>
      <c r="I8" s="109" t="str">
        <f>IF(ABS('Duplicate MC values'!I6-'Duplicate MC values'!I7)&gt;'Error Flags'!I$2,'Duplicate MC values'!I7,"")</f>
        <v/>
      </c>
      <c r="J8" s="109" t="str">
        <f>IF(ABS('Duplicate MC values'!J6-'Duplicate MC values'!J7)&gt;'Error Flags'!J$2,'Duplicate MC values'!J7,"")</f>
        <v/>
      </c>
      <c r="K8" s="109" t="str">
        <f>IF(ABS('Duplicate MC values'!K6-'Duplicate MC values'!K7)&gt;'Error Flags'!K$2,'Duplicate MC values'!K7,"")</f>
        <v/>
      </c>
      <c r="L8" s="109" t="str">
        <f>IF(ABS('Duplicate MC values'!L6-'Duplicate MC values'!L7)&gt;'Error Flags'!L$2,'Duplicate MC values'!L7,"")</f>
        <v/>
      </c>
    </row>
    <row r="9" spans="1:12">
      <c r="A9" s="109">
        <f>'TRB Record'!A8</f>
        <v>4</v>
      </c>
      <c r="B9" s="6">
        <f>'TRB Record'!C8</f>
        <v>0</v>
      </c>
      <c r="C9" s="109" t="str">
        <f>IF(ABS('Duplicate MC values'!C8-'Duplicate MC values'!C9)&gt;'Error Flags'!C$2,'Duplicate MC values'!C8,"")</f>
        <v/>
      </c>
      <c r="D9" s="109" t="str">
        <f>IF(ABS('Duplicate MC values'!D8-'Duplicate MC values'!D9)&gt;'Error Flags'!D$2,'Duplicate MC values'!D8,"")</f>
        <v/>
      </c>
      <c r="E9" s="109" t="str">
        <f>IF(ABS('Duplicate MC values'!E8-'Duplicate MC values'!E9)&gt;'Error Flags'!E$2,'Duplicate MC values'!E8,"")</f>
        <v/>
      </c>
      <c r="F9" s="109" t="str">
        <f>IF(ABS('Duplicate MC values'!F8-'Duplicate MC values'!F9)&gt;'Error Flags'!F$2,'Duplicate MC values'!F8,"")</f>
        <v/>
      </c>
      <c r="G9" s="109" t="str">
        <f>IF(ABS('Duplicate MC values'!G8-'Duplicate MC values'!G9)&gt;'Error Flags'!G$2,'Duplicate MC values'!G8,"")</f>
        <v/>
      </c>
      <c r="H9" s="109" t="str">
        <f>IF(ABS('Duplicate MC values'!H8-'Duplicate MC values'!H9)&gt;'Error Flags'!H$2,'Duplicate MC values'!H8,"")</f>
        <v/>
      </c>
      <c r="I9" s="109" t="str">
        <f>IF(ABS('Duplicate MC values'!I8-'Duplicate MC values'!I9)&gt;'Error Flags'!I$2,'Duplicate MC values'!I8,"")</f>
        <v/>
      </c>
      <c r="J9" s="109" t="str">
        <f>IF(ABS('Duplicate MC values'!J8-'Duplicate MC values'!J9)&gt;'Error Flags'!J$2,'Duplicate MC values'!J8,"")</f>
        <v/>
      </c>
      <c r="K9" s="109" t="str">
        <f>IF(ABS('Duplicate MC values'!K8-'Duplicate MC values'!K9)&gt;'Error Flags'!K$2,'Duplicate MC values'!K8,"")</f>
        <v/>
      </c>
      <c r="L9" s="109" t="str">
        <f>IF(ABS('Duplicate MC values'!L8-'Duplicate MC values'!L9)&gt;'Error Flags'!L$2,'Duplicate MC values'!L8,"")</f>
        <v/>
      </c>
    </row>
    <row r="10" spans="1:12">
      <c r="A10" s="109" t="str">
        <f>'TRB Record'!A9</f>
        <v>replicate 4</v>
      </c>
      <c r="B10" s="6">
        <f>'TRB Record'!C9</f>
        <v>0</v>
      </c>
      <c r="C10" s="109" t="str">
        <f>IF(ABS('Duplicate MC values'!C8-'Duplicate MC values'!C9)&gt;'Error Flags'!C$2,'Duplicate MC values'!C9,"")</f>
        <v/>
      </c>
      <c r="D10" s="109" t="str">
        <f>IF(ABS('Duplicate MC values'!D8-'Duplicate MC values'!D9)&gt;'Error Flags'!D$2,'Duplicate MC values'!D9,"")</f>
        <v/>
      </c>
      <c r="E10" s="109" t="str">
        <f>IF(ABS('Duplicate MC values'!E8-'Duplicate MC values'!E9)&gt;'Error Flags'!E$2,'Duplicate MC values'!E9,"")</f>
        <v/>
      </c>
      <c r="F10" s="109" t="str">
        <f>IF(ABS('Duplicate MC values'!F8-'Duplicate MC values'!F9)&gt;'Error Flags'!F$2,'Duplicate MC values'!F9,"")</f>
        <v/>
      </c>
      <c r="G10" s="109" t="str">
        <f>IF(ABS('Duplicate MC values'!G8-'Duplicate MC values'!G9)&gt;'Error Flags'!G$2,'Duplicate MC values'!G9,"")</f>
        <v/>
      </c>
      <c r="H10" s="109" t="str">
        <f>IF(ABS('Duplicate MC values'!H8-'Duplicate MC values'!H9)&gt;'Error Flags'!H$2,'Duplicate MC values'!H9,"")</f>
        <v/>
      </c>
      <c r="I10" s="109" t="str">
        <f>IF(ABS('Duplicate MC values'!I8-'Duplicate MC values'!I9)&gt;'Error Flags'!I$2,'Duplicate MC values'!I9,"")</f>
        <v/>
      </c>
      <c r="J10" s="109" t="str">
        <f>IF(ABS('Duplicate MC values'!J8-'Duplicate MC values'!J9)&gt;'Error Flags'!J$2,'Duplicate MC values'!J9,"")</f>
        <v/>
      </c>
      <c r="K10" s="109" t="str">
        <f>IF(ABS('Duplicate MC values'!K8-'Duplicate MC values'!K9)&gt;'Error Flags'!K$2,'Duplicate MC values'!K9,"")</f>
        <v/>
      </c>
      <c r="L10" s="109" t="str">
        <f>IF(ABS('Duplicate MC values'!L8-'Duplicate MC values'!L9)&gt;'Error Flags'!L$2,'Duplicate MC values'!L9,"")</f>
        <v/>
      </c>
    </row>
    <row r="11" spans="1:12">
      <c r="A11" s="109">
        <f>'TRB Record'!A10</f>
        <v>5</v>
      </c>
      <c r="B11" s="6">
        <f>'TRB Record'!C10</f>
        <v>0</v>
      </c>
      <c r="C11" s="109" t="str">
        <f>IF(ABS('Duplicate MC values'!C10-'Duplicate MC values'!C11)&gt;'Error Flags'!C$2,'Duplicate MC values'!C10,"")</f>
        <v/>
      </c>
      <c r="D11" s="109" t="str">
        <f>IF(ABS('Duplicate MC values'!D10-'Duplicate MC values'!D11)&gt;'Error Flags'!D$2,'Duplicate MC values'!D10,"")</f>
        <v/>
      </c>
      <c r="E11" s="109" t="str">
        <f>IF(ABS('Duplicate MC values'!E10-'Duplicate MC values'!E11)&gt;'Error Flags'!E$2,'Duplicate MC values'!E10,"")</f>
        <v/>
      </c>
      <c r="F11" s="109" t="str">
        <f>IF(ABS('Duplicate MC values'!F10-'Duplicate MC values'!F11)&gt;'Error Flags'!F$2,'Duplicate MC values'!F10,"")</f>
        <v/>
      </c>
      <c r="G11" s="109" t="str">
        <f>IF(ABS('Duplicate MC values'!G10-'Duplicate MC values'!G11)&gt;'Error Flags'!G$2,'Duplicate MC values'!G10,"")</f>
        <v/>
      </c>
      <c r="H11" s="109" t="str">
        <f>IF(ABS('Duplicate MC values'!H10-'Duplicate MC values'!H11)&gt;'Error Flags'!H$2,'Duplicate MC values'!H10,"")</f>
        <v/>
      </c>
      <c r="I11" s="109" t="str">
        <f>IF(ABS('Duplicate MC values'!I10-'Duplicate MC values'!I11)&gt;'Error Flags'!I$2,'Duplicate MC values'!I10,"")</f>
        <v/>
      </c>
      <c r="J11" s="109" t="str">
        <f>IF(ABS('Duplicate MC values'!J10-'Duplicate MC values'!J11)&gt;'Error Flags'!J$2,'Duplicate MC values'!J10,"")</f>
        <v/>
      </c>
      <c r="K11" s="109" t="str">
        <f>IF(ABS('Duplicate MC values'!K10-'Duplicate MC values'!K11)&gt;'Error Flags'!K$2,'Duplicate MC values'!K10,"")</f>
        <v/>
      </c>
      <c r="L11" s="109" t="str">
        <f>IF(ABS('Duplicate MC values'!L10-'Duplicate MC values'!L11)&gt;'Error Flags'!L$2,'Duplicate MC values'!L10,"")</f>
        <v/>
      </c>
    </row>
    <row r="12" spans="1:12">
      <c r="A12" s="109" t="str">
        <f>'TRB Record'!A11</f>
        <v>replicate 5</v>
      </c>
      <c r="B12" s="6">
        <f>'TRB Record'!C11</f>
        <v>0</v>
      </c>
      <c r="C12" s="109" t="str">
        <f>IF(ABS('Duplicate MC values'!C10-'Duplicate MC values'!C11)&gt;'Error Flags'!C$2,'Duplicate MC values'!C11,"")</f>
        <v/>
      </c>
      <c r="D12" s="109" t="str">
        <f>IF(ABS('Duplicate MC values'!D10-'Duplicate MC values'!D11)&gt;'Error Flags'!D$2,'Duplicate MC values'!D11,"")</f>
        <v/>
      </c>
      <c r="E12" s="109" t="str">
        <f>IF(ABS('Duplicate MC values'!E10-'Duplicate MC values'!E11)&gt;'Error Flags'!E$2,'Duplicate MC values'!E11,"")</f>
        <v/>
      </c>
      <c r="F12" s="109" t="str">
        <f>IF(ABS('Duplicate MC values'!F10-'Duplicate MC values'!F11)&gt;'Error Flags'!F$2,'Duplicate MC values'!F11,"")</f>
        <v/>
      </c>
      <c r="G12" s="109" t="str">
        <f>IF(ABS('Duplicate MC values'!G10-'Duplicate MC values'!G11)&gt;'Error Flags'!G$2,'Duplicate MC values'!G11,"")</f>
        <v/>
      </c>
      <c r="H12" s="109" t="str">
        <f>IF(ABS('Duplicate MC values'!H10-'Duplicate MC values'!H11)&gt;'Error Flags'!H$2,'Duplicate MC values'!H11,"")</f>
        <v/>
      </c>
      <c r="I12" s="109" t="str">
        <f>IF(ABS('Duplicate MC values'!I10-'Duplicate MC values'!I11)&gt;'Error Flags'!I$2,'Duplicate MC values'!I11,"")</f>
        <v/>
      </c>
      <c r="J12" s="109" t="str">
        <f>IF(ABS('Duplicate MC values'!J10-'Duplicate MC values'!J11)&gt;'Error Flags'!J$2,'Duplicate MC values'!J11,"")</f>
        <v/>
      </c>
      <c r="K12" s="109" t="str">
        <f>IF(ABS('Duplicate MC values'!K10-'Duplicate MC values'!K11)&gt;'Error Flags'!K$2,'Duplicate MC values'!K11,"")</f>
        <v/>
      </c>
      <c r="L12" s="109" t="str">
        <f>IF(ABS('Duplicate MC values'!L10-'Duplicate MC values'!L11)&gt;'Error Flags'!L$2,'Duplicate MC values'!L11,"")</f>
        <v/>
      </c>
    </row>
    <row r="13" spans="1:12">
      <c r="A13" s="109">
        <f>'TRB Record'!A12</f>
        <v>6</v>
      </c>
      <c r="B13" s="6">
        <f>'TRB Record'!C12</f>
        <v>0</v>
      </c>
      <c r="C13" s="109" t="str">
        <f>IF(ABS('Duplicate MC values'!C12-'Duplicate MC values'!C13)&gt;'Error Flags'!C$2,'Duplicate MC values'!C12,"")</f>
        <v/>
      </c>
      <c r="D13" s="109" t="str">
        <f>IF(ABS('Duplicate MC values'!D12-'Duplicate MC values'!D13)&gt;'Error Flags'!D$2,'Duplicate MC values'!D12,"")</f>
        <v/>
      </c>
      <c r="E13" s="109" t="str">
        <f>IF(ABS('Duplicate MC values'!E12-'Duplicate MC values'!E13)&gt;'Error Flags'!E$2,'Duplicate MC values'!E12,"")</f>
        <v/>
      </c>
      <c r="F13" s="109" t="str">
        <f>IF(ABS('Duplicate MC values'!F12-'Duplicate MC values'!F13)&gt;'Error Flags'!F$2,'Duplicate MC values'!F12,"")</f>
        <v/>
      </c>
      <c r="G13" s="109" t="str">
        <f>IF(ABS('Duplicate MC values'!G12-'Duplicate MC values'!G13)&gt;'Error Flags'!G$2,'Duplicate MC values'!G12,"")</f>
        <v/>
      </c>
      <c r="H13" s="109" t="str">
        <f>IF(ABS('Duplicate MC values'!H12-'Duplicate MC values'!H13)&gt;'Error Flags'!H$2,'Duplicate MC values'!H12,"")</f>
        <v/>
      </c>
      <c r="I13" s="109" t="str">
        <f>IF(ABS('Duplicate MC values'!I12-'Duplicate MC values'!I13)&gt;'Error Flags'!I$2,'Duplicate MC values'!I12,"")</f>
        <v/>
      </c>
      <c r="J13" s="109" t="str">
        <f>IF(ABS('Duplicate MC values'!J12-'Duplicate MC values'!J13)&gt;'Error Flags'!J$2,'Duplicate MC values'!J12,"")</f>
        <v/>
      </c>
      <c r="K13" s="109" t="str">
        <f>IF(ABS('Duplicate MC values'!K12-'Duplicate MC values'!K13)&gt;'Error Flags'!K$2,'Duplicate MC values'!K12,"")</f>
        <v/>
      </c>
      <c r="L13" s="109" t="str">
        <f>IF(ABS('Duplicate MC values'!L12-'Duplicate MC values'!L13)&gt;'Error Flags'!L$2,'Duplicate MC values'!L12,"")</f>
        <v/>
      </c>
    </row>
    <row r="14" spans="1:12">
      <c r="A14" s="109" t="str">
        <f>'TRB Record'!A13</f>
        <v>replicate 6</v>
      </c>
      <c r="B14" s="6">
        <f>'TRB Record'!C13</f>
        <v>0</v>
      </c>
      <c r="C14" s="109" t="str">
        <f>IF(ABS('Duplicate MC values'!C12-'Duplicate MC values'!C13)&gt;'Error Flags'!C$2,'Duplicate MC values'!C13,"")</f>
        <v/>
      </c>
      <c r="D14" s="109" t="str">
        <f>IF(ABS('Duplicate MC values'!D12-'Duplicate MC values'!D13)&gt;'Error Flags'!D$2,'Duplicate MC values'!D13,"")</f>
        <v/>
      </c>
      <c r="E14" s="109" t="str">
        <f>IF(ABS('Duplicate MC values'!E12-'Duplicate MC values'!E13)&gt;'Error Flags'!E$2,'Duplicate MC values'!E13,"")</f>
        <v/>
      </c>
      <c r="F14" s="109" t="str">
        <f>IF(ABS('Duplicate MC values'!F12-'Duplicate MC values'!F13)&gt;'Error Flags'!F$2,'Duplicate MC values'!F13,"")</f>
        <v/>
      </c>
      <c r="G14" s="109" t="str">
        <f>IF(ABS('Duplicate MC values'!G12-'Duplicate MC values'!G13)&gt;'Error Flags'!G$2,'Duplicate MC values'!G13,"")</f>
        <v/>
      </c>
      <c r="H14" s="109" t="str">
        <f>IF(ABS('Duplicate MC values'!H12-'Duplicate MC values'!H13)&gt;'Error Flags'!H$2,'Duplicate MC values'!H13,"")</f>
        <v/>
      </c>
      <c r="I14" s="109" t="str">
        <f>IF(ABS('Duplicate MC values'!I12-'Duplicate MC values'!I13)&gt;'Error Flags'!I$2,'Duplicate MC values'!I13,"")</f>
        <v/>
      </c>
      <c r="J14" s="109" t="str">
        <f>IF(ABS('Duplicate MC values'!J12-'Duplicate MC values'!J13)&gt;'Error Flags'!J$2,'Duplicate MC values'!J13,"")</f>
        <v/>
      </c>
      <c r="K14" s="109" t="str">
        <f>IF(ABS('Duplicate MC values'!K12-'Duplicate MC values'!K13)&gt;'Error Flags'!K$2,'Duplicate MC values'!K13,"")</f>
        <v/>
      </c>
      <c r="L14" s="109" t="str">
        <f>IF(ABS('Duplicate MC values'!L12-'Duplicate MC values'!L13)&gt;'Error Flags'!L$2,'Duplicate MC values'!L13,"")</f>
        <v/>
      </c>
    </row>
    <row r="15" spans="1:12">
      <c r="A15" s="109">
        <f>'TRB Record'!A14</f>
        <v>7</v>
      </c>
      <c r="B15" s="6">
        <f>'TRB Record'!C14</f>
        <v>0</v>
      </c>
      <c r="C15" s="109" t="str">
        <f>IF(ABS('Duplicate MC values'!C14-'Duplicate MC values'!C15)&gt;'Error Flags'!C$2,'Duplicate MC values'!C14,"")</f>
        <v/>
      </c>
      <c r="D15" s="109" t="str">
        <f>IF(ABS('Duplicate MC values'!D14-'Duplicate MC values'!D15)&gt;'Error Flags'!D$2,'Duplicate MC values'!D14,"")</f>
        <v/>
      </c>
      <c r="E15" s="109" t="str">
        <f>IF(ABS('Duplicate MC values'!E14-'Duplicate MC values'!E15)&gt;'Error Flags'!E$2,'Duplicate MC values'!E14,"")</f>
        <v/>
      </c>
      <c r="F15" s="109" t="str">
        <f>IF(ABS('Duplicate MC values'!F14-'Duplicate MC values'!F15)&gt;'Error Flags'!F$2,'Duplicate MC values'!F14,"")</f>
        <v/>
      </c>
      <c r="G15" s="109" t="str">
        <f>IF(ABS('Duplicate MC values'!G14-'Duplicate MC values'!G15)&gt;'Error Flags'!G$2,'Duplicate MC values'!G14,"")</f>
        <v/>
      </c>
      <c r="H15" s="109" t="str">
        <f>IF(ABS('Duplicate MC values'!H14-'Duplicate MC values'!H15)&gt;'Error Flags'!H$2,'Duplicate MC values'!H14,"")</f>
        <v/>
      </c>
      <c r="I15" s="109" t="str">
        <f>IF(ABS('Duplicate MC values'!I14-'Duplicate MC values'!I15)&gt;'Error Flags'!I$2,'Duplicate MC values'!I14,"")</f>
        <v/>
      </c>
      <c r="J15" s="109" t="str">
        <f>IF(ABS('Duplicate MC values'!J14-'Duplicate MC values'!J15)&gt;'Error Flags'!J$2,'Duplicate MC values'!J14,"")</f>
        <v/>
      </c>
      <c r="K15" s="109" t="str">
        <f>IF(ABS('Duplicate MC values'!K14-'Duplicate MC values'!K15)&gt;'Error Flags'!K$2,'Duplicate MC values'!K14,"")</f>
        <v/>
      </c>
      <c r="L15" s="109" t="str">
        <f>IF(ABS('Duplicate MC values'!L14-'Duplicate MC values'!L15)&gt;'Error Flags'!L$2,'Duplicate MC values'!L14,"")</f>
        <v/>
      </c>
    </row>
    <row r="16" spans="1:12">
      <c r="A16" s="109" t="str">
        <f>'TRB Record'!A15</f>
        <v>replicate 7</v>
      </c>
      <c r="B16" s="6">
        <f>'TRB Record'!C15</f>
        <v>0</v>
      </c>
      <c r="C16" s="109" t="str">
        <f>IF(ABS('Duplicate MC values'!C14-'Duplicate MC values'!C15)&gt;'Error Flags'!C$2,'Duplicate MC values'!C15,"")</f>
        <v/>
      </c>
      <c r="D16" s="109" t="str">
        <f>IF(ABS('Duplicate MC values'!D14-'Duplicate MC values'!D15)&gt;'Error Flags'!D$2,'Duplicate MC values'!D15,"")</f>
        <v/>
      </c>
      <c r="E16" s="109" t="str">
        <f>IF(ABS('Duplicate MC values'!E14-'Duplicate MC values'!E15)&gt;'Error Flags'!E$2,'Duplicate MC values'!E15,"")</f>
        <v/>
      </c>
      <c r="F16" s="109" t="str">
        <f>IF(ABS('Duplicate MC values'!F14-'Duplicate MC values'!F15)&gt;'Error Flags'!F$2,'Duplicate MC values'!F15,"")</f>
        <v/>
      </c>
      <c r="G16" s="109" t="str">
        <f>IF(ABS('Duplicate MC values'!G14-'Duplicate MC values'!G15)&gt;'Error Flags'!G$2,'Duplicate MC values'!G15,"")</f>
        <v/>
      </c>
      <c r="H16" s="109" t="str">
        <f>IF(ABS('Duplicate MC values'!H14-'Duplicate MC values'!H15)&gt;'Error Flags'!H$2,'Duplicate MC values'!H15,"")</f>
        <v/>
      </c>
      <c r="I16" s="109" t="str">
        <f>IF(ABS('Duplicate MC values'!I14-'Duplicate MC values'!I15)&gt;'Error Flags'!I$2,'Duplicate MC values'!I15,"")</f>
        <v/>
      </c>
      <c r="J16" s="109" t="str">
        <f>IF(ABS('Duplicate MC values'!J14-'Duplicate MC values'!J15)&gt;'Error Flags'!J$2,'Duplicate MC values'!J15,"")</f>
        <v/>
      </c>
      <c r="K16" s="109" t="str">
        <f>IF(ABS('Duplicate MC values'!K14-'Duplicate MC values'!K15)&gt;'Error Flags'!K$2,'Duplicate MC values'!K15,"")</f>
        <v/>
      </c>
      <c r="L16" s="109" t="str">
        <f>IF(ABS('Duplicate MC values'!L14-'Duplicate MC values'!L15)&gt;'Error Flags'!L$2,'Duplicate MC values'!L15,"")</f>
        <v/>
      </c>
    </row>
    <row r="17" spans="1:12">
      <c r="A17" s="109">
        <f>'TRB Record'!A16</f>
        <v>8</v>
      </c>
      <c r="B17" s="6">
        <f>'TRB Record'!C16</f>
        <v>0</v>
      </c>
      <c r="C17" s="109" t="str">
        <f>IF(ABS('Duplicate MC values'!C16-'Duplicate MC values'!C17)&gt;'Error Flags'!C$2,'Duplicate MC values'!C16,"")</f>
        <v/>
      </c>
      <c r="D17" s="109" t="str">
        <f>IF(ABS('Duplicate MC values'!D16-'Duplicate MC values'!D17)&gt;'Error Flags'!D$2,'Duplicate MC values'!D16,"")</f>
        <v/>
      </c>
      <c r="E17" s="109" t="str">
        <f>IF(ABS('Duplicate MC values'!E16-'Duplicate MC values'!E17)&gt;'Error Flags'!E$2,'Duplicate MC values'!E16,"")</f>
        <v/>
      </c>
      <c r="F17" s="109" t="str">
        <f>IF(ABS('Duplicate MC values'!F16-'Duplicate MC values'!F17)&gt;'Error Flags'!F$2,'Duplicate MC values'!F16,"")</f>
        <v/>
      </c>
      <c r="G17" s="109" t="str">
        <f>IF(ABS('Duplicate MC values'!G16-'Duplicate MC values'!G17)&gt;'Error Flags'!G$2,'Duplicate MC values'!G16,"")</f>
        <v/>
      </c>
      <c r="H17" s="109" t="str">
        <f>IF(ABS('Duplicate MC values'!H16-'Duplicate MC values'!H17)&gt;'Error Flags'!H$2,'Duplicate MC values'!H16,"")</f>
        <v/>
      </c>
      <c r="I17" s="109" t="str">
        <f>IF(ABS('Duplicate MC values'!I16-'Duplicate MC values'!I17)&gt;'Error Flags'!I$2,'Duplicate MC values'!I16,"")</f>
        <v/>
      </c>
      <c r="J17" s="109" t="str">
        <f>IF(ABS('Duplicate MC values'!J16-'Duplicate MC values'!J17)&gt;'Error Flags'!J$2,'Duplicate MC values'!J16,"")</f>
        <v/>
      </c>
      <c r="K17" s="109" t="str">
        <f>IF(ABS('Duplicate MC values'!K16-'Duplicate MC values'!K17)&gt;'Error Flags'!K$2,'Duplicate MC values'!K16,"")</f>
        <v/>
      </c>
      <c r="L17" s="109" t="str">
        <f>IF(ABS('Duplicate MC values'!L16-'Duplicate MC values'!L17)&gt;'Error Flags'!L$2,'Duplicate MC values'!L16,"")</f>
        <v/>
      </c>
    </row>
    <row r="18" spans="1:12">
      <c r="A18" s="109" t="str">
        <f>'TRB Record'!A17</f>
        <v>replicate 8</v>
      </c>
      <c r="B18" s="6">
        <f>'TRB Record'!C17</f>
        <v>0</v>
      </c>
      <c r="C18" s="109" t="str">
        <f>IF(ABS('Duplicate MC values'!C16-'Duplicate MC values'!C17)&gt;'Error Flags'!C$2,'Duplicate MC values'!C17,"")</f>
        <v/>
      </c>
      <c r="D18" s="109" t="str">
        <f>IF(ABS('Duplicate MC values'!D16-'Duplicate MC values'!D17)&gt;'Error Flags'!D$2,'Duplicate MC values'!D17,"")</f>
        <v/>
      </c>
      <c r="E18" s="109" t="str">
        <f>IF(ABS('Duplicate MC values'!E16-'Duplicate MC values'!E17)&gt;'Error Flags'!E$2,'Duplicate MC values'!E17,"")</f>
        <v/>
      </c>
      <c r="F18" s="109" t="str">
        <f>IF(ABS('Duplicate MC values'!F16-'Duplicate MC values'!F17)&gt;'Error Flags'!F$2,'Duplicate MC values'!F17,"")</f>
        <v/>
      </c>
      <c r="G18" s="109" t="str">
        <f>IF(ABS('Duplicate MC values'!G16-'Duplicate MC values'!G17)&gt;'Error Flags'!G$2,'Duplicate MC values'!G17,"")</f>
        <v/>
      </c>
      <c r="H18" s="109" t="str">
        <f>IF(ABS('Duplicate MC values'!H16-'Duplicate MC values'!H17)&gt;'Error Flags'!H$2,'Duplicate MC values'!H17,"")</f>
        <v/>
      </c>
      <c r="I18" s="109" t="str">
        <f>IF(ABS('Duplicate MC values'!I16-'Duplicate MC values'!I17)&gt;'Error Flags'!I$2,'Duplicate MC values'!I17,"")</f>
        <v/>
      </c>
      <c r="J18" s="109" t="str">
        <f>IF(ABS('Duplicate MC values'!J16-'Duplicate MC values'!J17)&gt;'Error Flags'!J$2,'Duplicate MC values'!J17,"")</f>
        <v/>
      </c>
      <c r="K18" s="109" t="str">
        <f>IF(ABS('Duplicate MC values'!K16-'Duplicate MC values'!K17)&gt;'Error Flags'!K$2,'Duplicate MC values'!K17,"")</f>
        <v/>
      </c>
      <c r="L18" s="109" t="str">
        <f>IF(ABS('Duplicate MC values'!L16-'Duplicate MC values'!L17)&gt;'Error Flags'!L$2,'Duplicate MC values'!L17,"")</f>
        <v/>
      </c>
    </row>
    <row r="19" spans="1:12">
      <c r="A19" s="109">
        <f>'TRB Record'!A18</f>
        <v>9</v>
      </c>
      <c r="B19" s="6">
        <f>'TRB Record'!C18</f>
        <v>0</v>
      </c>
      <c r="C19" s="109" t="str">
        <f>IF(ABS('Duplicate MC values'!C18-'Duplicate MC values'!C19)&gt;'Error Flags'!C$2,'Duplicate MC values'!C18,"")</f>
        <v/>
      </c>
      <c r="D19" s="109" t="str">
        <f>IF(ABS('Duplicate MC values'!D18-'Duplicate MC values'!D19)&gt;'Error Flags'!D$2,'Duplicate MC values'!D18,"")</f>
        <v/>
      </c>
      <c r="E19" s="109" t="str">
        <f>IF(ABS('Duplicate MC values'!E18-'Duplicate MC values'!E19)&gt;'Error Flags'!E$2,'Duplicate MC values'!E18,"")</f>
        <v/>
      </c>
      <c r="F19" s="109" t="str">
        <f>IF(ABS('Duplicate MC values'!F18-'Duplicate MC values'!F19)&gt;'Error Flags'!F$2,'Duplicate MC values'!F18,"")</f>
        <v/>
      </c>
      <c r="G19" s="109" t="str">
        <f>IF(ABS('Duplicate MC values'!G18-'Duplicate MC values'!G19)&gt;'Error Flags'!G$2,'Duplicate MC values'!G18,"")</f>
        <v/>
      </c>
      <c r="H19" s="109" t="str">
        <f>IF(ABS('Duplicate MC values'!H18-'Duplicate MC values'!H19)&gt;'Error Flags'!H$2,'Duplicate MC values'!H18,"")</f>
        <v/>
      </c>
      <c r="I19" s="109" t="str">
        <f>IF(ABS('Duplicate MC values'!I18-'Duplicate MC values'!I19)&gt;'Error Flags'!I$2,'Duplicate MC values'!I18,"")</f>
        <v/>
      </c>
      <c r="J19" s="109" t="str">
        <f>IF(ABS('Duplicate MC values'!J18-'Duplicate MC values'!J19)&gt;'Error Flags'!J$2,'Duplicate MC values'!J18,"")</f>
        <v/>
      </c>
      <c r="K19" s="109" t="str">
        <f>IF(ABS('Duplicate MC values'!K18-'Duplicate MC values'!K19)&gt;'Error Flags'!K$2,'Duplicate MC values'!K18,"")</f>
        <v/>
      </c>
      <c r="L19" s="109" t="str">
        <f>IF(ABS('Duplicate MC values'!L18-'Duplicate MC values'!L19)&gt;'Error Flags'!L$2,'Duplicate MC values'!L18,"")</f>
        <v/>
      </c>
    </row>
    <row r="20" spans="1:12">
      <c r="A20" s="109" t="str">
        <f>'TRB Record'!A19</f>
        <v>replicate 9</v>
      </c>
      <c r="B20" s="6">
        <f>'TRB Record'!C19</f>
        <v>0</v>
      </c>
      <c r="C20" s="109" t="str">
        <f>IF(ABS('Duplicate MC values'!C18-'Duplicate MC values'!C19)&gt;'Error Flags'!C$2,'Duplicate MC values'!C19,"")</f>
        <v/>
      </c>
      <c r="D20" s="109" t="str">
        <f>IF(ABS('Duplicate MC values'!D18-'Duplicate MC values'!D19)&gt;'Error Flags'!D$2,'Duplicate MC values'!D19,"")</f>
        <v/>
      </c>
      <c r="E20" s="109" t="str">
        <f>IF(ABS('Duplicate MC values'!E18-'Duplicate MC values'!E19)&gt;'Error Flags'!E$2,'Duplicate MC values'!E19,"")</f>
        <v/>
      </c>
      <c r="F20" s="109" t="str">
        <f>IF(ABS('Duplicate MC values'!F18-'Duplicate MC values'!F19)&gt;'Error Flags'!F$2,'Duplicate MC values'!F19,"")</f>
        <v/>
      </c>
      <c r="G20" s="109" t="str">
        <f>IF(ABS('Duplicate MC values'!G18-'Duplicate MC values'!G19)&gt;'Error Flags'!G$2,'Duplicate MC values'!G19,"")</f>
        <v/>
      </c>
      <c r="H20" s="109" t="str">
        <f>IF(ABS('Duplicate MC values'!H18-'Duplicate MC values'!H19)&gt;'Error Flags'!H$2,'Duplicate MC values'!H19,"")</f>
        <v/>
      </c>
      <c r="I20" s="109" t="str">
        <f>IF(ABS('Duplicate MC values'!I18-'Duplicate MC values'!I19)&gt;'Error Flags'!I$2,'Duplicate MC values'!I19,"")</f>
        <v/>
      </c>
      <c r="J20" s="109" t="str">
        <f>IF(ABS('Duplicate MC values'!J18-'Duplicate MC values'!J19)&gt;'Error Flags'!J$2,'Duplicate MC values'!J19,"")</f>
        <v/>
      </c>
      <c r="K20" s="109" t="str">
        <f>IF(ABS('Duplicate MC values'!K18-'Duplicate MC values'!K19)&gt;'Error Flags'!K$2,'Duplicate MC values'!K19,"")</f>
        <v/>
      </c>
      <c r="L20" s="109" t="str">
        <f>IF(ABS('Duplicate MC values'!L18-'Duplicate MC values'!L19)&gt;'Error Flags'!L$2,'Duplicate MC values'!L19,"")</f>
        <v/>
      </c>
    </row>
    <row r="21" spans="1:12">
      <c r="A21" s="109">
        <f>'TRB Record'!A20</f>
        <v>10</v>
      </c>
      <c r="B21" s="6">
        <f>'TRB Record'!C20</f>
        <v>0</v>
      </c>
      <c r="C21" s="109" t="str">
        <f>IF(ABS('Duplicate MC values'!C20-'Duplicate MC values'!C21)&gt;'Error Flags'!C$2,'Duplicate MC values'!C20,"")</f>
        <v/>
      </c>
      <c r="D21" s="109" t="str">
        <f>IF(ABS('Duplicate MC values'!D20-'Duplicate MC values'!D21)&gt;'Error Flags'!D$2,'Duplicate MC values'!D20,"")</f>
        <v/>
      </c>
      <c r="E21" s="109" t="str">
        <f>IF(ABS('Duplicate MC values'!E20-'Duplicate MC values'!E21)&gt;'Error Flags'!E$2,'Duplicate MC values'!E20,"")</f>
        <v/>
      </c>
      <c r="F21" s="109" t="str">
        <f>IF(ABS('Duplicate MC values'!F20-'Duplicate MC values'!F21)&gt;'Error Flags'!F$2,'Duplicate MC values'!F20,"")</f>
        <v/>
      </c>
      <c r="G21" s="109" t="str">
        <f>IF(ABS('Duplicate MC values'!G20-'Duplicate MC values'!G21)&gt;'Error Flags'!G$2,'Duplicate MC values'!G20,"")</f>
        <v/>
      </c>
      <c r="H21" s="109" t="str">
        <f>IF(ABS('Duplicate MC values'!H20-'Duplicate MC values'!H21)&gt;'Error Flags'!H$2,'Duplicate MC values'!H20,"")</f>
        <v/>
      </c>
      <c r="I21" s="109" t="str">
        <f>IF(ABS('Duplicate MC values'!I20-'Duplicate MC values'!I21)&gt;'Error Flags'!I$2,'Duplicate MC values'!I20,"")</f>
        <v/>
      </c>
      <c r="J21" s="109" t="str">
        <f>IF(ABS('Duplicate MC values'!J20-'Duplicate MC values'!J21)&gt;'Error Flags'!J$2,'Duplicate MC values'!J20,"")</f>
        <v/>
      </c>
      <c r="K21" s="109" t="str">
        <f>IF(ABS('Duplicate MC values'!K20-'Duplicate MC values'!K21)&gt;'Error Flags'!K$2,'Duplicate MC values'!K20,"")</f>
        <v/>
      </c>
      <c r="L21" s="109" t="str">
        <f>IF(ABS('Duplicate MC values'!L20-'Duplicate MC values'!L21)&gt;'Error Flags'!L$2,'Duplicate MC values'!L20,"")</f>
        <v/>
      </c>
    </row>
    <row r="22" spans="1:12">
      <c r="A22" s="109" t="str">
        <f>'TRB Record'!A21</f>
        <v>replicate 10</v>
      </c>
      <c r="B22" s="6">
        <f>'TRB Record'!C21</f>
        <v>0</v>
      </c>
      <c r="C22" s="109" t="str">
        <f>IF(ABS('Duplicate MC values'!C20-'Duplicate MC values'!C21)&gt;'Error Flags'!C$2,'Duplicate MC values'!C21,"")</f>
        <v/>
      </c>
      <c r="D22" s="109" t="str">
        <f>IF(ABS('Duplicate MC values'!D20-'Duplicate MC values'!D21)&gt;'Error Flags'!D$2,'Duplicate MC values'!D21,"")</f>
        <v/>
      </c>
      <c r="E22" s="109" t="str">
        <f>IF(ABS('Duplicate MC values'!E20-'Duplicate MC values'!E21)&gt;'Error Flags'!E$2,'Duplicate MC values'!E21,"")</f>
        <v/>
      </c>
      <c r="F22" s="109" t="str">
        <f>IF(ABS('Duplicate MC values'!F20-'Duplicate MC values'!F21)&gt;'Error Flags'!F$2,'Duplicate MC values'!F21,"")</f>
        <v/>
      </c>
      <c r="G22" s="109" t="str">
        <f>IF(ABS('Duplicate MC values'!G20-'Duplicate MC values'!G21)&gt;'Error Flags'!G$2,'Duplicate MC values'!G21,"")</f>
        <v/>
      </c>
      <c r="H22" s="109" t="str">
        <f>IF(ABS('Duplicate MC values'!H20-'Duplicate MC values'!H21)&gt;'Error Flags'!H$2,'Duplicate MC values'!H21,"")</f>
        <v/>
      </c>
      <c r="I22" s="109" t="str">
        <f>IF(ABS('Duplicate MC values'!I20-'Duplicate MC values'!I21)&gt;'Error Flags'!I$2,'Duplicate MC values'!I21,"")</f>
        <v/>
      </c>
      <c r="J22" s="109" t="str">
        <f>IF(ABS('Duplicate MC values'!J20-'Duplicate MC values'!J21)&gt;'Error Flags'!J$2,'Duplicate MC values'!J21,"")</f>
        <v/>
      </c>
      <c r="K22" s="109" t="str">
        <f>IF(ABS('Duplicate MC values'!K20-'Duplicate MC values'!K21)&gt;'Error Flags'!K$2,'Duplicate MC values'!K21,"")</f>
        <v/>
      </c>
      <c r="L22" s="109" t="str">
        <f>IF(ABS('Duplicate MC values'!L20-'Duplicate MC values'!L21)&gt;'Error Flags'!L$2,'Duplicate MC values'!L21,"")</f>
        <v/>
      </c>
    </row>
    <row r="23" spans="1:12">
      <c r="A23" s="109">
        <f>'TRB Record'!A22</f>
        <v>11</v>
      </c>
      <c r="B23" s="6">
        <f>'TRB Record'!C22</f>
        <v>0</v>
      </c>
      <c r="C23" s="109" t="str">
        <f>IF(ABS('Duplicate MC values'!C22-'Duplicate MC values'!C23)&gt;'Error Flags'!C$2,'Duplicate MC values'!C22,"")</f>
        <v/>
      </c>
      <c r="D23" s="109" t="str">
        <f>IF(ABS('Duplicate MC values'!D22-'Duplicate MC values'!D23)&gt;'Error Flags'!D$2,'Duplicate MC values'!D22,"")</f>
        <v/>
      </c>
      <c r="E23" s="109" t="str">
        <f>IF(ABS('Duplicate MC values'!E22-'Duplicate MC values'!E23)&gt;'Error Flags'!E$2,'Duplicate MC values'!E22,"")</f>
        <v/>
      </c>
      <c r="F23" s="109" t="str">
        <f>IF(ABS('Duplicate MC values'!F22-'Duplicate MC values'!F23)&gt;'Error Flags'!F$2,'Duplicate MC values'!F22,"")</f>
        <v/>
      </c>
      <c r="G23" s="109" t="str">
        <f>IF(ABS('Duplicate MC values'!G22-'Duplicate MC values'!G23)&gt;'Error Flags'!G$2,'Duplicate MC values'!G22,"")</f>
        <v/>
      </c>
      <c r="H23" s="109" t="str">
        <f>IF(ABS('Duplicate MC values'!H22-'Duplicate MC values'!H23)&gt;'Error Flags'!H$2,'Duplicate MC values'!H22,"")</f>
        <v/>
      </c>
      <c r="I23" s="109" t="str">
        <f>IF(ABS('Duplicate MC values'!I22-'Duplicate MC values'!I23)&gt;'Error Flags'!I$2,'Duplicate MC values'!I22,"")</f>
        <v/>
      </c>
      <c r="J23" s="109" t="str">
        <f>IF(ABS('Duplicate MC values'!J22-'Duplicate MC values'!J23)&gt;'Error Flags'!J$2,'Duplicate MC values'!J22,"")</f>
        <v/>
      </c>
      <c r="K23" s="109" t="str">
        <f>IF(ABS('Duplicate MC values'!K22-'Duplicate MC values'!K23)&gt;'Error Flags'!K$2,'Duplicate MC values'!K22,"")</f>
        <v/>
      </c>
      <c r="L23" s="109" t="str">
        <f>IF(ABS('Duplicate MC values'!L22-'Duplicate MC values'!L23)&gt;'Error Flags'!L$2,'Duplicate MC values'!L22,"")</f>
        <v/>
      </c>
    </row>
    <row r="24" spans="1:12">
      <c r="A24" s="109" t="str">
        <f>'TRB Record'!A23</f>
        <v>replicate 11</v>
      </c>
      <c r="B24" s="6">
        <f>'TRB Record'!C23</f>
        <v>0</v>
      </c>
      <c r="C24" s="109" t="str">
        <f>IF(ABS('Duplicate MC values'!C22-'Duplicate MC values'!C23)&gt;'Error Flags'!C$2,'Duplicate MC values'!C23,"")</f>
        <v/>
      </c>
      <c r="D24" s="109" t="str">
        <f>IF(ABS('Duplicate MC values'!D22-'Duplicate MC values'!D23)&gt;'Error Flags'!D$2,'Duplicate MC values'!D23,"")</f>
        <v/>
      </c>
      <c r="E24" s="109" t="str">
        <f>IF(ABS('Duplicate MC values'!E22-'Duplicate MC values'!E23)&gt;'Error Flags'!E$2,'Duplicate MC values'!E23,"")</f>
        <v/>
      </c>
      <c r="F24" s="109" t="str">
        <f>IF(ABS('Duplicate MC values'!F22-'Duplicate MC values'!F23)&gt;'Error Flags'!F$2,'Duplicate MC values'!F23,"")</f>
        <v/>
      </c>
      <c r="G24" s="109" t="str">
        <f>IF(ABS('Duplicate MC values'!G22-'Duplicate MC values'!G23)&gt;'Error Flags'!G$2,'Duplicate MC values'!G23,"")</f>
        <v/>
      </c>
      <c r="H24" s="109" t="str">
        <f>IF(ABS('Duplicate MC values'!H22-'Duplicate MC values'!H23)&gt;'Error Flags'!H$2,'Duplicate MC values'!H23,"")</f>
        <v/>
      </c>
      <c r="I24" s="109" t="str">
        <f>IF(ABS('Duplicate MC values'!I22-'Duplicate MC values'!I23)&gt;'Error Flags'!I$2,'Duplicate MC values'!I23,"")</f>
        <v/>
      </c>
      <c r="J24" s="109" t="str">
        <f>IF(ABS('Duplicate MC values'!J22-'Duplicate MC values'!J23)&gt;'Error Flags'!J$2,'Duplicate MC values'!J23,"")</f>
        <v/>
      </c>
      <c r="K24" s="109" t="str">
        <f>IF(ABS('Duplicate MC values'!K22-'Duplicate MC values'!K23)&gt;'Error Flags'!K$2,'Duplicate MC values'!K23,"")</f>
        <v/>
      </c>
      <c r="L24" s="109" t="str">
        <f>IF(ABS('Duplicate MC values'!L22-'Duplicate MC values'!L23)&gt;'Error Flags'!L$2,'Duplicate MC values'!L23,"")</f>
        <v/>
      </c>
    </row>
    <row r="25" spans="1:12">
      <c r="A25" s="109">
        <f>'TRB Record'!A24</f>
        <v>12</v>
      </c>
      <c r="B25" s="6">
        <f>'TRB Record'!C24</f>
        <v>0</v>
      </c>
      <c r="C25" s="109" t="str">
        <f>IF(ABS('Duplicate MC values'!C24-'Duplicate MC values'!C25)&gt;'Error Flags'!C$2,'Duplicate MC values'!C24,"")</f>
        <v/>
      </c>
      <c r="D25" s="109" t="str">
        <f>IF(ABS('Duplicate MC values'!D24-'Duplicate MC values'!D25)&gt;'Error Flags'!D$2,'Duplicate MC values'!D24,"")</f>
        <v/>
      </c>
      <c r="E25" s="109" t="str">
        <f>IF(ABS('Duplicate MC values'!E24-'Duplicate MC values'!E25)&gt;'Error Flags'!E$2,'Duplicate MC values'!E24,"")</f>
        <v/>
      </c>
      <c r="F25" s="109" t="str">
        <f>IF(ABS('Duplicate MC values'!F24-'Duplicate MC values'!F25)&gt;'Error Flags'!F$2,'Duplicate MC values'!F24,"")</f>
        <v/>
      </c>
      <c r="G25" s="109" t="str">
        <f>IF(ABS('Duplicate MC values'!G24-'Duplicate MC values'!G25)&gt;'Error Flags'!G$2,'Duplicate MC values'!G24,"")</f>
        <v/>
      </c>
      <c r="H25" s="109" t="str">
        <f>IF(ABS('Duplicate MC values'!H24-'Duplicate MC values'!H25)&gt;'Error Flags'!H$2,'Duplicate MC values'!H24,"")</f>
        <v/>
      </c>
      <c r="I25" s="109" t="str">
        <f>IF(ABS('Duplicate MC values'!I24-'Duplicate MC values'!I25)&gt;'Error Flags'!I$2,'Duplicate MC values'!I24,"")</f>
        <v/>
      </c>
      <c r="J25" s="109" t="str">
        <f>IF(ABS('Duplicate MC values'!J24-'Duplicate MC values'!J25)&gt;'Error Flags'!J$2,'Duplicate MC values'!J24,"")</f>
        <v/>
      </c>
      <c r="K25" s="109" t="str">
        <f>IF(ABS('Duplicate MC values'!K24-'Duplicate MC values'!K25)&gt;'Error Flags'!K$2,'Duplicate MC values'!K24,"")</f>
        <v/>
      </c>
      <c r="L25" s="109" t="str">
        <f>IF(ABS('Duplicate MC values'!L24-'Duplicate MC values'!L25)&gt;'Error Flags'!L$2,'Duplicate MC values'!L24,"")</f>
        <v/>
      </c>
    </row>
    <row r="26" spans="1:12">
      <c r="A26" s="109" t="str">
        <f>'TRB Record'!A25</f>
        <v>replicate 12</v>
      </c>
      <c r="B26" s="6">
        <f>'TRB Record'!C25</f>
        <v>0</v>
      </c>
      <c r="C26" s="109" t="str">
        <f>IF(ABS('Duplicate MC values'!C24-'Duplicate MC values'!C25)&gt;'Error Flags'!C$2,'Duplicate MC values'!C25,"")</f>
        <v/>
      </c>
      <c r="D26" s="109" t="str">
        <f>IF(ABS('Duplicate MC values'!D24-'Duplicate MC values'!D25)&gt;'Error Flags'!D$2,'Duplicate MC values'!D25,"")</f>
        <v/>
      </c>
      <c r="E26" s="109" t="str">
        <f>IF(ABS('Duplicate MC values'!E24-'Duplicate MC values'!E25)&gt;'Error Flags'!E$2,'Duplicate MC values'!E25,"")</f>
        <v/>
      </c>
      <c r="F26" s="109" t="str">
        <f>IF(ABS('Duplicate MC values'!F24-'Duplicate MC values'!F25)&gt;'Error Flags'!F$2,'Duplicate MC values'!F25,"")</f>
        <v/>
      </c>
      <c r="G26" s="109" t="str">
        <f>IF(ABS('Duplicate MC values'!G24-'Duplicate MC values'!G25)&gt;'Error Flags'!G$2,'Duplicate MC values'!G25,"")</f>
        <v/>
      </c>
      <c r="H26" s="109" t="str">
        <f>IF(ABS('Duplicate MC values'!H24-'Duplicate MC values'!H25)&gt;'Error Flags'!H$2,'Duplicate MC values'!H25,"")</f>
        <v/>
      </c>
      <c r="I26" s="109" t="str">
        <f>IF(ABS('Duplicate MC values'!I24-'Duplicate MC values'!I25)&gt;'Error Flags'!I$2,'Duplicate MC values'!I25,"")</f>
        <v/>
      </c>
      <c r="J26" s="109" t="str">
        <f>IF(ABS('Duplicate MC values'!J24-'Duplicate MC values'!J25)&gt;'Error Flags'!J$2,'Duplicate MC values'!J25,"")</f>
        <v/>
      </c>
      <c r="K26" s="109" t="str">
        <f>IF(ABS('Duplicate MC values'!K24-'Duplicate MC values'!K25)&gt;'Error Flags'!K$2,'Duplicate MC values'!K25,"")</f>
        <v/>
      </c>
      <c r="L26" s="109" t="str">
        <f>IF(ABS('Duplicate MC values'!L24-'Duplicate MC values'!L25)&gt;'Error Flags'!L$2,'Duplicate MC values'!L25,"")</f>
        <v/>
      </c>
    </row>
    <row r="27" spans="1:12">
      <c r="A27" s="109">
        <f>'TRB Record'!A26</f>
        <v>13</v>
      </c>
      <c r="B27" s="6">
        <f>'TRB Record'!C26</f>
        <v>0</v>
      </c>
      <c r="C27" s="109" t="str">
        <f>IF(ABS('Duplicate MC values'!C26-'Duplicate MC values'!C27)&gt;'Error Flags'!C$2,'Duplicate MC values'!C26,"")</f>
        <v/>
      </c>
      <c r="D27" s="109" t="str">
        <f>IF(ABS('Duplicate MC values'!D26-'Duplicate MC values'!D27)&gt;'Error Flags'!D$2,'Duplicate MC values'!D26,"")</f>
        <v/>
      </c>
      <c r="E27" s="109" t="str">
        <f>IF(ABS('Duplicate MC values'!E26-'Duplicate MC values'!E27)&gt;'Error Flags'!E$2,'Duplicate MC values'!E26,"")</f>
        <v/>
      </c>
      <c r="F27" s="109" t="str">
        <f>IF(ABS('Duplicate MC values'!F26-'Duplicate MC values'!F27)&gt;'Error Flags'!F$2,'Duplicate MC values'!F26,"")</f>
        <v/>
      </c>
      <c r="G27" s="109" t="str">
        <f>IF(ABS('Duplicate MC values'!G26-'Duplicate MC values'!G27)&gt;'Error Flags'!G$2,'Duplicate MC values'!G26,"")</f>
        <v/>
      </c>
      <c r="H27" s="109" t="str">
        <f>IF(ABS('Duplicate MC values'!H26-'Duplicate MC values'!H27)&gt;'Error Flags'!H$2,'Duplicate MC values'!H26,"")</f>
        <v/>
      </c>
      <c r="I27" s="109" t="str">
        <f>IF(ABS('Duplicate MC values'!I26-'Duplicate MC values'!I27)&gt;'Error Flags'!I$2,'Duplicate MC values'!I26,"")</f>
        <v/>
      </c>
      <c r="J27" s="109" t="str">
        <f>IF(ABS('Duplicate MC values'!J26-'Duplicate MC values'!J27)&gt;'Error Flags'!J$2,'Duplicate MC values'!J26,"")</f>
        <v/>
      </c>
      <c r="K27" s="109" t="str">
        <f>IF(ABS('Duplicate MC values'!K26-'Duplicate MC values'!K27)&gt;'Error Flags'!K$2,'Duplicate MC values'!K26,"")</f>
        <v/>
      </c>
      <c r="L27" s="109" t="str">
        <f>IF(ABS('Duplicate MC values'!L26-'Duplicate MC values'!L27)&gt;'Error Flags'!L$2,'Duplicate MC values'!L26,"")</f>
        <v/>
      </c>
    </row>
    <row r="28" spans="1:12">
      <c r="A28" s="109" t="str">
        <f>'TRB Record'!A27</f>
        <v>replicate 13</v>
      </c>
      <c r="B28" s="6">
        <f>'TRB Record'!C27</f>
        <v>0</v>
      </c>
      <c r="C28" s="109" t="str">
        <f>IF(ABS('Duplicate MC values'!C26-'Duplicate MC values'!C27)&gt;'Error Flags'!C$2,'Duplicate MC values'!C27,"")</f>
        <v/>
      </c>
      <c r="D28" s="109" t="str">
        <f>IF(ABS('Duplicate MC values'!D26-'Duplicate MC values'!D27)&gt;'Error Flags'!D$2,'Duplicate MC values'!D27,"")</f>
        <v/>
      </c>
      <c r="E28" s="109" t="str">
        <f>IF(ABS('Duplicate MC values'!E26-'Duplicate MC values'!E27)&gt;'Error Flags'!E$2,'Duplicate MC values'!E27,"")</f>
        <v/>
      </c>
      <c r="F28" s="109" t="str">
        <f>IF(ABS('Duplicate MC values'!F26-'Duplicate MC values'!F27)&gt;'Error Flags'!F$2,'Duplicate MC values'!F27,"")</f>
        <v/>
      </c>
      <c r="G28" s="109" t="str">
        <f>IF(ABS('Duplicate MC values'!G26-'Duplicate MC values'!G27)&gt;'Error Flags'!G$2,'Duplicate MC values'!G27,"")</f>
        <v/>
      </c>
      <c r="H28" s="109" t="str">
        <f>IF(ABS('Duplicate MC values'!H26-'Duplicate MC values'!H27)&gt;'Error Flags'!H$2,'Duplicate MC values'!H27,"")</f>
        <v/>
      </c>
      <c r="I28" s="109" t="str">
        <f>IF(ABS('Duplicate MC values'!I26-'Duplicate MC values'!I27)&gt;'Error Flags'!I$2,'Duplicate MC values'!I27,"")</f>
        <v/>
      </c>
      <c r="J28" s="109" t="str">
        <f>IF(ABS('Duplicate MC values'!J26-'Duplicate MC values'!J27)&gt;'Error Flags'!J$2,'Duplicate MC values'!J27,"")</f>
        <v/>
      </c>
      <c r="K28" s="109" t="str">
        <f>IF(ABS('Duplicate MC values'!K26-'Duplicate MC values'!K27)&gt;'Error Flags'!K$2,'Duplicate MC values'!K27,"")</f>
        <v/>
      </c>
      <c r="L28" s="109" t="str">
        <f>IF(ABS('Duplicate MC values'!L26-'Duplicate MC values'!L27)&gt;'Error Flags'!L$2,'Duplicate MC values'!L27,"")</f>
        <v/>
      </c>
    </row>
    <row r="29" spans="1:12">
      <c r="A29" s="109">
        <f>'TRB Record'!A28</f>
        <v>14</v>
      </c>
      <c r="B29" s="6">
        <f>'TRB Record'!C28</f>
        <v>0</v>
      </c>
      <c r="C29" s="109" t="str">
        <f>IF(ABS('Duplicate MC values'!C28-'Duplicate MC values'!C29)&gt;'Error Flags'!C$2,'Duplicate MC values'!C28,"")</f>
        <v/>
      </c>
      <c r="D29" s="109" t="str">
        <f>IF(ABS('Duplicate MC values'!D28-'Duplicate MC values'!D29)&gt;'Error Flags'!D$2,'Duplicate MC values'!D28,"")</f>
        <v/>
      </c>
      <c r="E29" s="109" t="str">
        <f>IF(ABS('Duplicate MC values'!E28-'Duplicate MC values'!E29)&gt;'Error Flags'!E$2,'Duplicate MC values'!E28,"")</f>
        <v/>
      </c>
      <c r="F29" s="109" t="str">
        <f>IF(ABS('Duplicate MC values'!F28-'Duplicate MC values'!F29)&gt;'Error Flags'!F$2,'Duplicate MC values'!F28,"")</f>
        <v/>
      </c>
      <c r="G29" s="109" t="str">
        <f>IF(ABS('Duplicate MC values'!G28-'Duplicate MC values'!G29)&gt;'Error Flags'!G$2,'Duplicate MC values'!G28,"")</f>
        <v/>
      </c>
      <c r="H29" s="109" t="str">
        <f>IF(ABS('Duplicate MC values'!H28-'Duplicate MC values'!H29)&gt;'Error Flags'!H$2,'Duplicate MC values'!H28,"")</f>
        <v/>
      </c>
      <c r="I29" s="109" t="str">
        <f>IF(ABS('Duplicate MC values'!I28-'Duplicate MC values'!I29)&gt;'Error Flags'!I$2,'Duplicate MC values'!I28,"")</f>
        <v/>
      </c>
      <c r="J29" s="109" t="str">
        <f>IF(ABS('Duplicate MC values'!J28-'Duplicate MC values'!J29)&gt;'Error Flags'!J$2,'Duplicate MC values'!J28,"")</f>
        <v/>
      </c>
      <c r="K29" s="109" t="str">
        <f>IF(ABS('Duplicate MC values'!K28-'Duplicate MC values'!K29)&gt;'Error Flags'!K$2,'Duplicate MC values'!K28,"")</f>
        <v/>
      </c>
      <c r="L29" s="109" t="str">
        <f>IF(ABS('Duplicate MC values'!L28-'Duplicate MC values'!L29)&gt;'Error Flags'!L$2,'Duplicate MC values'!L28,"")</f>
        <v/>
      </c>
    </row>
    <row r="30" spans="1:12">
      <c r="A30" s="109" t="str">
        <f>'TRB Record'!A29</f>
        <v>replicate 14</v>
      </c>
      <c r="B30" s="6">
        <f>'TRB Record'!C29</f>
        <v>0</v>
      </c>
      <c r="C30" s="109" t="str">
        <f>IF(ABS('Duplicate MC values'!C28-'Duplicate MC values'!C29)&gt;'Error Flags'!C$2,'Duplicate MC values'!C29,"")</f>
        <v/>
      </c>
      <c r="D30" s="109" t="str">
        <f>IF(ABS('Duplicate MC values'!D28-'Duplicate MC values'!D29)&gt;'Error Flags'!D$2,'Duplicate MC values'!D29,"")</f>
        <v/>
      </c>
      <c r="E30" s="109" t="str">
        <f>IF(ABS('Duplicate MC values'!E28-'Duplicate MC values'!E29)&gt;'Error Flags'!E$2,'Duplicate MC values'!E29,"")</f>
        <v/>
      </c>
      <c r="F30" s="109" t="str">
        <f>IF(ABS('Duplicate MC values'!F28-'Duplicate MC values'!F29)&gt;'Error Flags'!F$2,'Duplicate MC values'!F29,"")</f>
        <v/>
      </c>
      <c r="G30" s="109" t="str">
        <f>IF(ABS('Duplicate MC values'!G28-'Duplicate MC values'!G29)&gt;'Error Flags'!G$2,'Duplicate MC values'!G29,"")</f>
        <v/>
      </c>
      <c r="H30" s="109" t="str">
        <f>IF(ABS('Duplicate MC values'!H28-'Duplicate MC values'!H29)&gt;'Error Flags'!H$2,'Duplicate MC values'!H29,"")</f>
        <v/>
      </c>
      <c r="I30" s="109" t="str">
        <f>IF(ABS('Duplicate MC values'!I28-'Duplicate MC values'!I29)&gt;'Error Flags'!I$2,'Duplicate MC values'!I29,"")</f>
        <v/>
      </c>
      <c r="J30" s="109" t="str">
        <f>IF(ABS('Duplicate MC values'!J28-'Duplicate MC values'!J29)&gt;'Error Flags'!J$2,'Duplicate MC values'!J29,"")</f>
        <v/>
      </c>
      <c r="K30" s="109" t="str">
        <f>IF(ABS('Duplicate MC values'!K28-'Duplicate MC values'!K29)&gt;'Error Flags'!K$2,'Duplicate MC values'!K29,"")</f>
        <v/>
      </c>
      <c r="L30" s="109" t="str">
        <f>IF(ABS('Duplicate MC values'!L28-'Duplicate MC values'!L29)&gt;'Error Flags'!L$2,'Duplicate MC values'!L29,"")</f>
        <v/>
      </c>
    </row>
    <row r="31" spans="1:12">
      <c r="A31" s="109">
        <f>'TRB Record'!A30</f>
        <v>15</v>
      </c>
      <c r="B31" s="6">
        <f>'TRB Record'!C30</f>
        <v>0</v>
      </c>
      <c r="C31" s="109" t="str">
        <f>IF(ABS('Duplicate MC values'!C30-'Duplicate MC values'!C31)&gt;'Error Flags'!C$2,'Duplicate MC values'!C30,"")</f>
        <v/>
      </c>
      <c r="D31" s="109" t="str">
        <f>IF(ABS('Duplicate MC values'!D30-'Duplicate MC values'!D31)&gt;'Error Flags'!D$2,'Duplicate MC values'!D30,"")</f>
        <v/>
      </c>
      <c r="E31" s="109" t="str">
        <f>IF(ABS('Duplicate MC values'!E30-'Duplicate MC values'!E31)&gt;'Error Flags'!E$2,'Duplicate MC values'!E30,"")</f>
        <v/>
      </c>
      <c r="F31" s="109" t="str">
        <f>IF(ABS('Duplicate MC values'!F30-'Duplicate MC values'!F31)&gt;'Error Flags'!F$2,'Duplicate MC values'!F30,"")</f>
        <v/>
      </c>
      <c r="G31" s="109" t="str">
        <f>IF(ABS('Duplicate MC values'!G30-'Duplicate MC values'!G31)&gt;'Error Flags'!G$2,'Duplicate MC values'!G30,"")</f>
        <v/>
      </c>
      <c r="H31" s="109" t="str">
        <f>IF(ABS('Duplicate MC values'!H30-'Duplicate MC values'!H31)&gt;'Error Flags'!H$2,'Duplicate MC values'!H30,"")</f>
        <v/>
      </c>
      <c r="I31" s="109" t="str">
        <f>IF(ABS('Duplicate MC values'!I30-'Duplicate MC values'!I31)&gt;'Error Flags'!I$2,'Duplicate MC values'!I30,"")</f>
        <v/>
      </c>
      <c r="J31" s="109" t="str">
        <f>IF(ABS('Duplicate MC values'!J30-'Duplicate MC values'!J31)&gt;'Error Flags'!J$2,'Duplicate MC values'!J30,"")</f>
        <v/>
      </c>
      <c r="K31" s="109" t="str">
        <f>IF(ABS('Duplicate MC values'!K30-'Duplicate MC values'!K31)&gt;'Error Flags'!K$2,'Duplicate MC values'!K30,"")</f>
        <v/>
      </c>
      <c r="L31" s="109" t="str">
        <f>IF(ABS('Duplicate MC values'!L30-'Duplicate MC values'!L31)&gt;'Error Flags'!L$2,'Duplicate MC values'!L30,"")</f>
        <v/>
      </c>
    </row>
    <row r="32" spans="1:12">
      <c r="A32" s="109" t="str">
        <f>'TRB Record'!A31</f>
        <v>replicate 15</v>
      </c>
      <c r="B32" s="6">
        <f>'TRB Record'!C31</f>
        <v>0</v>
      </c>
      <c r="C32" s="109" t="str">
        <f>IF(ABS('Duplicate MC values'!C30-'Duplicate MC values'!C31)&gt;'Error Flags'!C$2,'Duplicate MC values'!C31,"")</f>
        <v/>
      </c>
      <c r="D32" s="109" t="str">
        <f>IF(ABS('Duplicate MC values'!D30-'Duplicate MC values'!D31)&gt;'Error Flags'!D$2,'Duplicate MC values'!D31,"")</f>
        <v/>
      </c>
      <c r="E32" s="109" t="str">
        <f>IF(ABS('Duplicate MC values'!E30-'Duplicate MC values'!E31)&gt;'Error Flags'!E$2,'Duplicate MC values'!E31,"")</f>
        <v/>
      </c>
      <c r="F32" s="109" t="str">
        <f>IF(ABS('Duplicate MC values'!F30-'Duplicate MC values'!F31)&gt;'Error Flags'!F$2,'Duplicate MC values'!F31,"")</f>
        <v/>
      </c>
      <c r="G32" s="109" t="str">
        <f>IF(ABS('Duplicate MC values'!G30-'Duplicate MC values'!G31)&gt;'Error Flags'!G$2,'Duplicate MC values'!G31,"")</f>
        <v/>
      </c>
      <c r="H32" s="109" t="str">
        <f>IF(ABS('Duplicate MC values'!H30-'Duplicate MC values'!H31)&gt;'Error Flags'!H$2,'Duplicate MC values'!H31,"")</f>
        <v/>
      </c>
      <c r="I32" s="109" t="str">
        <f>IF(ABS('Duplicate MC values'!I30-'Duplicate MC values'!I31)&gt;'Error Flags'!I$2,'Duplicate MC values'!I31,"")</f>
        <v/>
      </c>
      <c r="J32" s="109" t="str">
        <f>IF(ABS('Duplicate MC values'!J30-'Duplicate MC values'!J31)&gt;'Error Flags'!J$2,'Duplicate MC values'!J31,"")</f>
        <v/>
      </c>
      <c r="K32" s="109" t="str">
        <f>IF(ABS('Duplicate MC values'!K30-'Duplicate MC values'!K31)&gt;'Error Flags'!K$2,'Duplicate MC values'!K31,"")</f>
        <v/>
      </c>
      <c r="L32" s="109" t="str">
        <f>IF(ABS('Duplicate MC values'!L30-'Duplicate MC values'!L31)&gt;'Error Flags'!L$2,'Duplicate MC values'!L31,"")</f>
        <v/>
      </c>
    </row>
    <row r="33" spans="1:12">
      <c r="A33" s="109">
        <f>'TRB Record'!A32</f>
        <v>16</v>
      </c>
      <c r="B33" s="6">
        <f>'TRB Record'!C32</f>
        <v>0</v>
      </c>
      <c r="C33" s="109" t="str">
        <f>IF(ABS('Duplicate MC values'!C32-'Duplicate MC values'!C33)&gt;'Error Flags'!C$2,'Duplicate MC values'!C32,"")</f>
        <v/>
      </c>
      <c r="D33" s="109" t="str">
        <f>IF(ABS('Duplicate MC values'!D32-'Duplicate MC values'!D33)&gt;'Error Flags'!D$2,'Duplicate MC values'!D32,"")</f>
        <v/>
      </c>
      <c r="E33" s="109" t="str">
        <f>IF(ABS('Duplicate MC values'!E32-'Duplicate MC values'!E33)&gt;'Error Flags'!E$2,'Duplicate MC values'!E32,"")</f>
        <v/>
      </c>
      <c r="F33" s="109" t="str">
        <f>IF(ABS('Duplicate MC values'!F32-'Duplicate MC values'!F33)&gt;'Error Flags'!F$2,'Duplicate MC values'!F32,"")</f>
        <v/>
      </c>
      <c r="G33" s="109" t="str">
        <f>IF(ABS('Duplicate MC values'!G32-'Duplicate MC values'!G33)&gt;'Error Flags'!G$2,'Duplicate MC values'!G32,"")</f>
        <v/>
      </c>
      <c r="H33" s="109" t="str">
        <f>IF(ABS('Duplicate MC values'!H32-'Duplicate MC values'!H33)&gt;'Error Flags'!H$2,'Duplicate MC values'!H32,"")</f>
        <v/>
      </c>
      <c r="I33" s="109" t="str">
        <f>IF(ABS('Duplicate MC values'!I32-'Duplicate MC values'!I33)&gt;'Error Flags'!I$2,'Duplicate MC values'!I32,"")</f>
        <v/>
      </c>
      <c r="J33" s="109" t="str">
        <f>IF(ABS('Duplicate MC values'!J32-'Duplicate MC values'!J33)&gt;'Error Flags'!J$2,'Duplicate MC values'!J32,"")</f>
        <v/>
      </c>
      <c r="K33" s="109" t="str">
        <f>IF(ABS('Duplicate MC values'!K32-'Duplicate MC values'!K33)&gt;'Error Flags'!K$2,'Duplicate MC values'!K32,"")</f>
        <v/>
      </c>
      <c r="L33" s="109" t="str">
        <f>IF(ABS('Duplicate MC values'!L32-'Duplicate MC values'!L33)&gt;'Error Flags'!L$2,'Duplicate MC values'!L32,"")</f>
        <v/>
      </c>
    </row>
    <row r="34" spans="1:12">
      <c r="A34" s="109" t="str">
        <f>'TRB Record'!A33</f>
        <v>replicate 16</v>
      </c>
      <c r="B34" s="6">
        <f>'TRB Record'!C33</f>
        <v>0</v>
      </c>
      <c r="C34" s="109" t="str">
        <f>IF(ABS('Duplicate MC values'!C32-'Duplicate MC values'!C33)&gt;'Error Flags'!C$2,'Duplicate MC values'!C33,"")</f>
        <v/>
      </c>
      <c r="D34" s="109" t="str">
        <f>IF(ABS('Duplicate MC values'!D32-'Duplicate MC values'!D33)&gt;'Error Flags'!D$2,'Duplicate MC values'!D33,"")</f>
        <v/>
      </c>
      <c r="E34" s="109" t="str">
        <f>IF(ABS('Duplicate MC values'!E32-'Duplicate MC values'!E33)&gt;'Error Flags'!E$2,'Duplicate MC values'!E33,"")</f>
        <v/>
      </c>
      <c r="F34" s="109" t="str">
        <f>IF(ABS('Duplicate MC values'!F32-'Duplicate MC values'!F33)&gt;'Error Flags'!F$2,'Duplicate MC values'!F33,"")</f>
        <v/>
      </c>
      <c r="G34" s="109" t="str">
        <f>IF(ABS('Duplicate MC values'!G32-'Duplicate MC values'!G33)&gt;'Error Flags'!G$2,'Duplicate MC values'!G33,"")</f>
        <v/>
      </c>
      <c r="H34" s="109" t="str">
        <f>IF(ABS('Duplicate MC values'!H32-'Duplicate MC values'!H33)&gt;'Error Flags'!H$2,'Duplicate MC values'!H33,"")</f>
        <v/>
      </c>
      <c r="I34" s="109" t="str">
        <f>IF(ABS('Duplicate MC values'!I32-'Duplicate MC values'!I33)&gt;'Error Flags'!I$2,'Duplicate MC values'!I33,"")</f>
        <v/>
      </c>
      <c r="J34" s="109" t="str">
        <f>IF(ABS('Duplicate MC values'!J32-'Duplicate MC values'!J33)&gt;'Error Flags'!J$2,'Duplicate MC values'!J33,"")</f>
        <v/>
      </c>
      <c r="K34" s="109" t="str">
        <f>IF(ABS('Duplicate MC values'!K32-'Duplicate MC values'!K33)&gt;'Error Flags'!K$2,'Duplicate MC values'!K33,"")</f>
        <v/>
      </c>
      <c r="L34" s="109" t="str">
        <f>IF(ABS('Duplicate MC values'!L32-'Duplicate MC values'!L33)&gt;'Error Flags'!L$2,'Duplicate MC values'!L33,"")</f>
        <v/>
      </c>
    </row>
    <row r="35" spans="1:12">
      <c r="A35" s="109">
        <f>'TRB Record'!A34</f>
        <v>17</v>
      </c>
      <c r="B35" s="6">
        <f>'TRB Record'!C34</f>
        <v>0</v>
      </c>
      <c r="C35" s="109" t="str">
        <f>IF(ABS('Duplicate MC values'!C34-'Duplicate MC values'!C35)&gt;'Error Flags'!C$2,'Duplicate MC values'!C34,"")</f>
        <v/>
      </c>
      <c r="D35" s="109" t="str">
        <f>IF(ABS('Duplicate MC values'!D34-'Duplicate MC values'!D35)&gt;'Error Flags'!D$2,'Duplicate MC values'!D34,"")</f>
        <v/>
      </c>
      <c r="E35" s="109" t="str">
        <f>IF(ABS('Duplicate MC values'!E34-'Duplicate MC values'!E35)&gt;'Error Flags'!E$2,'Duplicate MC values'!E34,"")</f>
        <v/>
      </c>
      <c r="F35" s="109" t="str">
        <f>IF(ABS('Duplicate MC values'!F34-'Duplicate MC values'!F35)&gt;'Error Flags'!F$2,'Duplicate MC values'!F34,"")</f>
        <v/>
      </c>
      <c r="G35" s="109" t="str">
        <f>IF(ABS('Duplicate MC values'!G34-'Duplicate MC values'!G35)&gt;'Error Flags'!G$2,'Duplicate MC values'!G34,"")</f>
        <v/>
      </c>
      <c r="H35" s="109" t="str">
        <f>IF(ABS('Duplicate MC values'!H34-'Duplicate MC values'!H35)&gt;'Error Flags'!H$2,'Duplicate MC values'!H34,"")</f>
        <v/>
      </c>
      <c r="I35" s="109" t="str">
        <f>IF(ABS('Duplicate MC values'!I34-'Duplicate MC values'!I35)&gt;'Error Flags'!I$2,'Duplicate MC values'!I34,"")</f>
        <v/>
      </c>
      <c r="J35" s="109" t="str">
        <f>IF(ABS('Duplicate MC values'!J34-'Duplicate MC values'!J35)&gt;'Error Flags'!J$2,'Duplicate MC values'!J34,"")</f>
        <v/>
      </c>
      <c r="K35" s="109" t="str">
        <f>IF(ABS('Duplicate MC values'!K34-'Duplicate MC values'!K35)&gt;'Error Flags'!K$2,'Duplicate MC values'!K34,"")</f>
        <v/>
      </c>
      <c r="L35" s="109" t="str">
        <f>IF(ABS('Duplicate MC values'!L34-'Duplicate MC values'!L35)&gt;'Error Flags'!L$2,'Duplicate MC values'!L34,"")</f>
        <v/>
      </c>
    </row>
    <row r="36" spans="1:12">
      <c r="A36" s="109" t="str">
        <f>'TRB Record'!A35</f>
        <v>replicate 17</v>
      </c>
      <c r="B36" s="6">
        <f>'TRB Record'!C35</f>
        <v>0</v>
      </c>
      <c r="C36" s="109" t="str">
        <f>IF(ABS('Duplicate MC values'!C34-'Duplicate MC values'!C35)&gt;'Error Flags'!C$2,'Duplicate MC values'!C35,"")</f>
        <v/>
      </c>
      <c r="D36" s="109" t="str">
        <f>IF(ABS('Duplicate MC values'!D34-'Duplicate MC values'!D35)&gt;'Error Flags'!D$2,'Duplicate MC values'!D35,"")</f>
        <v/>
      </c>
      <c r="E36" s="109" t="str">
        <f>IF(ABS('Duplicate MC values'!E34-'Duplicate MC values'!E35)&gt;'Error Flags'!E$2,'Duplicate MC values'!E35,"")</f>
        <v/>
      </c>
      <c r="F36" s="109" t="str">
        <f>IF(ABS('Duplicate MC values'!F34-'Duplicate MC values'!F35)&gt;'Error Flags'!F$2,'Duplicate MC values'!F35,"")</f>
        <v/>
      </c>
      <c r="G36" s="109" t="str">
        <f>IF(ABS('Duplicate MC values'!G34-'Duplicate MC values'!G35)&gt;'Error Flags'!G$2,'Duplicate MC values'!G35,"")</f>
        <v/>
      </c>
      <c r="H36" s="109" t="str">
        <f>IF(ABS('Duplicate MC values'!H34-'Duplicate MC values'!H35)&gt;'Error Flags'!H$2,'Duplicate MC values'!H35,"")</f>
        <v/>
      </c>
      <c r="I36" s="109" t="str">
        <f>IF(ABS('Duplicate MC values'!I34-'Duplicate MC values'!I35)&gt;'Error Flags'!I$2,'Duplicate MC values'!I35,"")</f>
        <v/>
      </c>
      <c r="J36" s="109" t="str">
        <f>IF(ABS('Duplicate MC values'!J34-'Duplicate MC values'!J35)&gt;'Error Flags'!J$2,'Duplicate MC values'!J35,"")</f>
        <v/>
      </c>
      <c r="K36" s="109" t="str">
        <f>IF(ABS('Duplicate MC values'!K34-'Duplicate MC values'!K35)&gt;'Error Flags'!K$2,'Duplicate MC values'!K35,"")</f>
        <v/>
      </c>
      <c r="L36" s="109" t="str">
        <f>IF(ABS('Duplicate MC values'!L34-'Duplicate MC values'!L35)&gt;'Error Flags'!L$2,'Duplicate MC values'!L35,"")</f>
        <v/>
      </c>
    </row>
    <row r="37" spans="1:12">
      <c r="A37" s="109">
        <f>'TRB Record'!A36</f>
        <v>18</v>
      </c>
      <c r="B37" s="6">
        <f>'TRB Record'!C36</f>
        <v>0</v>
      </c>
      <c r="C37" s="109" t="str">
        <f>IF(ABS('Duplicate MC values'!C36-'Duplicate MC values'!C37)&gt;'Error Flags'!C$2,'Duplicate MC values'!C36,"")</f>
        <v/>
      </c>
      <c r="D37" s="109" t="str">
        <f>IF(ABS('Duplicate MC values'!D36-'Duplicate MC values'!D37)&gt;'Error Flags'!D$2,'Duplicate MC values'!D36,"")</f>
        <v/>
      </c>
      <c r="E37" s="109" t="str">
        <f>IF(ABS('Duplicate MC values'!E36-'Duplicate MC values'!E37)&gt;'Error Flags'!E$2,'Duplicate MC values'!E36,"")</f>
        <v/>
      </c>
      <c r="F37" s="109" t="str">
        <f>IF(ABS('Duplicate MC values'!F36-'Duplicate MC values'!F37)&gt;'Error Flags'!F$2,'Duplicate MC values'!F36,"")</f>
        <v/>
      </c>
      <c r="G37" s="109" t="str">
        <f>IF(ABS('Duplicate MC values'!G36-'Duplicate MC values'!G37)&gt;'Error Flags'!G$2,'Duplicate MC values'!G36,"")</f>
        <v/>
      </c>
      <c r="H37" s="109" t="str">
        <f>IF(ABS('Duplicate MC values'!H36-'Duplicate MC values'!H37)&gt;'Error Flags'!H$2,'Duplicate MC values'!H36,"")</f>
        <v/>
      </c>
      <c r="I37" s="109" t="str">
        <f>IF(ABS('Duplicate MC values'!I36-'Duplicate MC values'!I37)&gt;'Error Flags'!I$2,'Duplicate MC values'!I36,"")</f>
        <v/>
      </c>
      <c r="J37" s="109" t="str">
        <f>IF(ABS('Duplicate MC values'!J36-'Duplicate MC values'!J37)&gt;'Error Flags'!J$2,'Duplicate MC values'!J36,"")</f>
        <v/>
      </c>
      <c r="K37" s="109" t="str">
        <f>IF(ABS('Duplicate MC values'!K36-'Duplicate MC values'!K37)&gt;'Error Flags'!K$2,'Duplicate MC values'!K36,"")</f>
        <v/>
      </c>
      <c r="L37" s="109" t="str">
        <f>IF(ABS('Duplicate MC values'!L36-'Duplicate MC values'!L37)&gt;'Error Flags'!L$2,'Duplicate MC values'!L36,"")</f>
        <v/>
      </c>
    </row>
    <row r="38" spans="1:12">
      <c r="A38" s="109" t="str">
        <f>'TRB Record'!A37</f>
        <v>replicate 18</v>
      </c>
      <c r="B38" s="6">
        <f>'TRB Record'!C37</f>
        <v>0</v>
      </c>
      <c r="C38" s="109" t="str">
        <f>IF(ABS('Duplicate MC values'!C36-'Duplicate MC values'!C37)&gt;'Error Flags'!C$2,'Duplicate MC values'!C37,"")</f>
        <v/>
      </c>
      <c r="D38" s="109" t="str">
        <f>IF(ABS('Duplicate MC values'!D36-'Duplicate MC values'!D37)&gt;'Error Flags'!D$2,'Duplicate MC values'!D37,"")</f>
        <v/>
      </c>
      <c r="E38" s="109" t="str">
        <f>IF(ABS('Duplicate MC values'!E36-'Duplicate MC values'!E37)&gt;'Error Flags'!E$2,'Duplicate MC values'!E37,"")</f>
        <v/>
      </c>
      <c r="F38" s="109" t="str">
        <f>IF(ABS('Duplicate MC values'!F36-'Duplicate MC values'!F37)&gt;'Error Flags'!F$2,'Duplicate MC values'!F37,"")</f>
        <v/>
      </c>
      <c r="G38" s="109" t="str">
        <f>IF(ABS('Duplicate MC values'!G36-'Duplicate MC values'!G37)&gt;'Error Flags'!G$2,'Duplicate MC values'!G37,"")</f>
        <v/>
      </c>
      <c r="H38" s="109" t="str">
        <f>IF(ABS('Duplicate MC values'!H36-'Duplicate MC values'!H37)&gt;'Error Flags'!H$2,'Duplicate MC values'!H37,"")</f>
        <v/>
      </c>
      <c r="I38" s="109" t="str">
        <f>IF(ABS('Duplicate MC values'!I36-'Duplicate MC values'!I37)&gt;'Error Flags'!I$2,'Duplicate MC values'!I37,"")</f>
        <v/>
      </c>
      <c r="J38" s="109" t="str">
        <f>IF(ABS('Duplicate MC values'!J36-'Duplicate MC values'!J37)&gt;'Error Flags'!J$2,'Duplicate MC values'!J37,"")</f>
        <v/>
      </c>
      <c r="K38" s="109" t="str">
        <f>IF(ABS('Duplicate MC values'!K36-'Duplicate MC values'!K37)&gt;'Error Flags'!K$2,'Duplicate MC values'!K37,"")</f>
        <v/>
      </c>
      <c r="L38" s="109" t="str">
        <f>IF(ABS('Duplicate MC values'!L36-'Duplicate MC values'!L37)&gt;'Error Flags'!L$2,'Duplicate MC values'!L37,"")</f>
        <v/>
      </c>
    </row>
    <row r="39" spans="1:12">
      <c r="A39" s="109">
        <f>'TRB Record'!A38</f>
        <v>19</v>
      </c>
      <c r="B39" s="6">
        <f>'TRB Record'!C38</f>
        <v>0</v>
      </c>
      <c r="C39" s="109" t="str">
        <f>IF(ABS('Duplicate MC values'!C38-'Duplicate MC values'!C39)&gt;'Error Flags'!C$2,'Duplicate MC values'!C38,"")</f>
        <v/>
      </c>
      <c r="D39" s="109" t="str">
        <f>IF(ABS('Duplicate MC values'!D38-'Duplicate MC values'!D39)&gt;'Error Flags'!D$2,'Duplicate MC values'!D38,"")</f>
        <v/>
      </c>
      <c r="E39" s="109" t="str">
        <f>IF(ABS('Duplicate MC values'!E38-'Duplicate MC values'!E39)&gt;'Error Flags'!E$2,'Duplicate MC values'!E38,"")</f>
        <v/>
      </c>
      <c r="F39" s="109" t="str">
        <f>IF(ABS('Duplicate MC values'!F38-'Duplicate MC values'!F39)&gt;'Error Flags'!F$2,'Duplicate MC values'!F38,"")</f>
        <v/>
      </c>
      <c r="G39" s="109" t="str">
        <f>IF(ABS('Duplicate MC values'!G38-'Duplicate MC values'!G39)&gt;'Error Flags'!G$2,'Duplicate MC values'!G38,"")</f>
        <v/>
      </c>
      <c r="H39" s="109" t="str">
        <f>IF(ABS('Duplicate MC values'!H38-'Duplicate MC values'!H39)&gt;'Error Flags'!H$2,'Duplicate MC values'!H38,"")</f>
        <v/>
      </c>
      <c r="I39" s="109" t="str">
        <f>IF(ABS('Duplicate MC values'!I38-'Duplicate MC values'!I39)&gt;'Error Flags'!I$2,'Duplicate MC values'!I38,"")</f>
        <v/>
      </c>
      <c r="J39" s="109" t="str">
        <f>IF(ABS('Duplicate MC values'!J38-'Duplicate MC values'!J39)&gt;'Error Flags'!J$2,'Duplicate MC values'!J38,"")</f>
        <v/>
      </c>
      <c r="K39" s="109" t="str">
        <f>IF(ABS('Duplicate MC values'!K38-'Duplicate MC values'!K39)&gt;'Error Flags'!K$2,'Duplicate MC values'!K38,"")</f>
        <v/>
      </c>
      <c r="L39" s="109" t="str">
        <f>IF(ABS('Duplicate MC values'!L38-'Duplicate MC values'!L39)&gt;'Error Flags'!L$2,'Duplicate MC values'!L38,"")</f>
        <v/>
      </c>
    </row>
    <row r="40" spans="1:12">
      <c r="A40" s="109" t="str">
        <f>'TRB Record'!A39</f>
        <v>replicate 19</v>
      </c>
      <c r="B40" s="6">
        <f>'TRB Record'!C39</f>
        <v>0</v>
      </c>
      <c r="C40" s="109" t="str">
        <f>IF(ABS('Duplicate MC values'!C38-'Duplicate MC values'!C39)&gt;'Error Flags'!C$2,'Duplicate MC values'!C39,"")</f>
        <v/>
      </c>
      <c r="D40" s="109" t="str">
        <f>IF(ABS('Duplicate MC values'!D38-'Duplicate MC values'!D39)&gt;'Error Flags'!D$2,'Duplicate MC values'!D39,"")</f>
        <v/>
      </c>
      <c r="E40" s="109" t="str">
        <f>IF(ABS('Duplicate MC values'!E38-'Duplicate MC values'!E39)&gt;'Error Flags'!E$2,'Duplicate MC values'!E39,"")</f>
        <v/>
      </c>
      <c r="F40" s="109" t="str">
        <f>IF(ABS('Duplicate MC values'!F38-'Duplicate MC values'!F39)&gt;'Error Flags'!F$2,'Duplicate MC values'!F39,"")</f>
        <v/>
      </c>
      <c r="G40" s="109" t="str">
        <f>IF(ABS('Duplicate MC values'!G38-'Duplicate MC values'!G39)&gt;'Error Flags'!G$2,'Duplicate MC values'!G39,"")</f>
        <v/>
      </c>
      <c r="H40" s="109" t="str">
        <f>IF(ABS('Duplicate MC values'!H38-'Duplicate MC values'!H39)&gt;'Error Flags'!H$2,'Duplicate MC values'!H39,"")</f>
        <v/>
      </c>
      <c r="I40" s="109" t="str">
        <f>IF(ABS('Duplicate MC values'!I38-'Duplicate MC values'!I39)&gt;'Error Flags'!I$2,'Duplicate MC values'!I39,"")</f>
        <v/>
      </c>
      <c r="J40" s="109" t="str">
        <f>IF(ABS('Duplicate MC values'!J38-'Duplicate MC values'!J39)&gt;'Error Flags'!J$2,'Duplicate MC values'!J39,"")</f>
        <v/>
      </c>
      <c r="K40" s="109" t="str">
        <f>IF(ABS('Duplicate MC values'!K38-'Duplicate MC values'!K39)&gt;'Error Flags'!K$2,'Duplicate MC values'!K39,"")</f>
        <v/>
      </c>
      <c r="L40" s="109" t="str">
        <f>IF(ABS('Duplicate MC values'!L38-'Duplicate MC values'!L39)&gt;'Error Flags'!L$2,'Duplicate MC values'!L39,"")</f>
        <v/>
      </c>
    </row>
    <row r="41" spans="1:12">
      <c r="A41" s="109">
        <f>'TRB Record'!A40</f>
        <v>20</v>
      </c>
      <c r="B41" s="6">
        <f>'TRB Record'!C40</f>
        <v>0</v>
      </c>
      <c r="C41" s="109" t="str">
        <f>IF(ABS('Duplicate MC values'!C40-'Duplicate MC values'!C41)&gt;'Error Flags'!C$2,'Duplicate MC values'!C40,"")</f>
        <v/>
      </c>
      <c r="D41" s="109" t="str">
        <f>IF(ABS('Duplicate MC values'!D40-'Duplicate MC values'!D41)&gt;'Error Flags'!D$2,'Duplicate MC values'!D40,"")</f>
        <v/>
      </c>
      <c r="E41" s="109" t="str">
        <f>IF(ABS('Duplicate MC values'!E40-'Duplicate MC values'!E41)&gt;'Error Flags'!E$2,'Duplicate MC values'!E40,"")</f>
        <v/>
      </c>
      <c r="F41" s="109" t="str">
        <f>IF(ABS('Duplicate MC values'!F40-'Duplicate MC values'!F41)&gt;'Error Flags'!F$2,'Duplicate MC values'!F40,"")</f>
        <v/>
      </c>
      <c r="G41" s="109" t="str">
        <f>IF(ABS('Duplicate MC values'!G40-'Duplicate MC values'!G41)&gt;'Error Flags'!G$2,'Duplicate MC values'!G40,"")</f>
        <v/>
      </c>
      <c r="H41" s="109" t="str">
        <f>IF(ABS('Duplicate MC values'!H40-'Duplicate MC values'!H41)&gt;'Error Flags'!H$2,'Duplicate MC values'!H40,"")</f>
        <v/>
      </c>
      <c r="I41" s="109" t="str">
        <f>IF(ABS('Duplicate MC values'!I40-'Duplicate MC values'!I41)&gt;'Error Flags'!I$2,'Duplicate MC values'!I40,"")</f>
        <v/>
      </c>
      <c r="J41" s="109" t="str">
        <f>IF(ABS('Duplicate MC values'!J40-'Duplicate MC values'!J41)&gt;'Error Flags'!J$2,'Duplicate MC values'!J40,"")</f>
        <v/>
      </c>
      <c r="K41" s="109" t="str">
        <f>IF(ABS('Duplicate MC values'!K40-'Duplicate MC values'!K41)&gt;'Error Flags'!K$2,'Duplicate MC values'!K40,"")</f>
        <v/>
      </c>
      <c r="L41" s="109" t="str">
        <f>IF(ABS('Duplicate MC values'!L40-'Duplicate MC values'!L41)&gt;'Error Flags'!L$2,'Duplicate MC values'!L40,"")</f>
        <v/>
      </c>
    </row>
    <row r="42" spans="1:12">
      <c r="A42" s="109" t="str">
        <f>'TRB Record'!A41</f>
        <v>replicate 20</v>
      </c>
      <c r="B42" s="6">
        <f>'TRB Record'!C41</f>
        <v>0</v>
      </c>
      <c r="C42" s="109" t="str">
        <f>IF(ABS('Duplicate MC values'!C40-'Duplicate MC values'!C41)&gt;'Error Flags'!C$2,'Duplicate MC values'!C41,"")</f>
        <v/>
      </c>
      <c r="D42" s="109" t="str">
        <f>IF(ABS('Duplicate MC values'!D40-'Duplicate MC values'!D41)&gt;'Error Flags'!D$2,'Duplicate MC values'!D41,"")</f>
        <v/>
      </c>
      <c r="E42" s="109" t="str">
        <f>IF(ABS('Duplicate MC values'!E40-'Duplicate MC values'!E41)&gt;'Error Flags'!E$2,'Duplicate MC values'!E41,"")</f>
        <v/>
      </c>
      <c r="F42" s="109" t="str">
        <f>IF(ABS('Duplicate MC values'!F40-'Duplicate MC values'!F41)&gt;'Error Flags'!F$2,'Duplicate MC values'!F41,"")</f>
        <v/>
      </c>
      <c r="G42" s="109" t="str">
        <f>IF(ABS('Duplicate MC values'!G40-'Duplicate MC values'!G41)&gt;'Error Flags'!G$2,'Duplicate MC values'!G41,"")</f>
        <v/>
      </c>
      <c r="H42" s="109" t="str">
        <f>IF(ABS('Duplicate MC values'!H40-'Duplicate MC values'!H41)&gt;'Error Flags'!H$2,'Duplicate MC values'!H41,"")</f>
        <v/>
      </c>
      <c r="I42" s="109" t="str">
        <f>IF(ABS('Duplicate MC values'!I40-'Duplicate MC values'!I41)&gt;'Error Flags'!I$2,'Duplicate MC values'!I41,"")</f>
        <v/>
      </c>
      <c r="J42" s="109" t="str">
        <f>IF(ABS('Duplicate MC values'!J40-'Duplicate MC values'!J41)&gt;'Error Flags'!J$2,'Duplicate MC values'!J41,"")</f>
        <v/>
      </c>
      <c r="K42" s="109" t="str">
        <f>IF(ABS('Duplicate MC values'!K40-'Duplicate MC values'!K41)&gt;'Error Flags'!K$2,'Duplicate MC values'!K41,"")</f>
        <v/>
      </c>
      <c r="L42" s="109" t="str">
        <f>IF(ABS('Duplicate MC values'!L40-'Duplicate MC values'!L41)&gt;'Error Flags'!L$2,'Duplicate MC values'!L41,"")</f>
        <v/>
      </c>
    </row>
    <row r="43" spans="1:12">
      <c r="A43" s="109">
        <f>'TRB Record'!A42</f>
        <v>21</v>
      </c>
      <c r="B43" s="6">
        <f>'TRB Record'!C42</f>
        <v>0</v>
      </c>
      <c r="C43" s="109" t="str">
        <f>IF(ABS('Duplicate MC values'!C42-'Duplicate MC values'!C43)&gt;'Error Flags'!C$2,'Duplicate MC values'!C42,"")</f>
        <v/>
      </c>
      <c r="D43" s="109" t="str">
        <f>IF(ABS('Duplicate MC values'!D42-'Duplicate MC values'!D43)&gt;'Error Flags'!D$2,'Duplicate MC values'!D42,"")</f>
        <v/>
      </c>
      <c r="E43" s="109" t="str">
        <f>IF(ABS('Duplicate MC values'!E42-'Duplicate MC values'!E43)&gt;'Error Flags'!E$2,'Duplicate MC values'!E42,"")</f>
        <v/>
      </c>
      <c r="F43" s="109" t="str">
        <f>IF(ABS('Duplicate MC values'!F42-'Duplicate MC values'!F43)&gt;'Error Flags'!F$2,'Duplicate MC values'!F42,"")</f>
        <v/>
      </c>
      <c r="G43" s="109" t="str">
        <f>IF(ABS('Duplicate MC values'!G42-'Duplicate MC values'!G43)&gt;'Error Flags'!G$2,'Duplicate MC values'!G42,"")</f>
        <v/>
      </c>
      <c r="H43" s="109" t="str">
        <f>IF(ABS('Duplicate MC values'!H42-'Duplicate MC values'!H43)&gt;'Error Flags'!H$2,'Duplicate MC values'!H42,"")</f>
        <v/>
      </c>
      <c r="I43" s="109" t="str">
        <f>IF(ABS('Duplicate MC values'!I42-'Duplicate MC values'!I43)&gt;'Error Flags'!I$2,'Duplicate MC values'!I42,"")</f>
        <v/>
      </c>
      <c r="J43" s="109" t="str">
        <f>IF(ABS('Duplicate MC values'!J42-'Duplicate MC values'!J43)&gt;'Error Flags'!J$2,'Duplicate MC values'!J42,"")</f>
        <v/>
      </c>
      <c r="K43" s="109" t="str">
        <f>IF(ABS('Duplicate MC values'!K42-'Duplicate MC values'!K43)&gt;'Error Flags'!K$2,'Duplicate MC values'!K42,"")</f>
        <v/>
      </c>
      <c r="L43" s="109" t="str">
        <f>IF(ABS('Duplicate MC values'!L42-'Duplicate MC values'!L43)&gt;'Error Flags'!L$2,'Duplicate MC values'!L42,"")</f>
        <v/>
      </c>
    </row>
    <row r="44" spans="1:12">
      <c r="A44" s="109" t="str">
        <f>'TRB Record'!A43</f>
        <v>replicate 21</v>
      </c>
      <c r="B44" s="6">
        <f>'TRB Record'!C43</f>
        <v>0</v>
      </c>
      <c r="C44" s="109" t="str">
        <f>IF(ABS('Duplicate MC values'!C42-'Duplicate MC values'!C43)&gt;'Error Flags'!C$2,'Duplicate MC values'!C43,"")</f>
        <v/>
      </c>
      <c r="D44" s="109" t="str">
        <f>IF(ABS('Duplicate MC values'!D42-'Duplicate MC values'!D43)&gt;'Error Flags'!D$2,'Duplicate MC values'!D43,"")</f>
        <v/>
      </c>
      <c r="E44" s="109" t="str">
        <f>IF(ABS('Duplicate MC values'!E42-'Duplicate MC values'!E43)&gt;'Error Flags'!E$2,'Duplicate MC values'!E43,"")</f>
        <v/>
      </c>
      <c r="F44" s="109" t="str">
        <f>IF(ABS('Duplicate MC values'!F42-'Duplicate MC values'!F43)&gt;'Error Flags'!F$2,'Duplicate MC values'!F43,"")</f>
        <v/>
      </c>
      <c r="G44" s="109" t="str">
        <f>IF(ABS('Duplicate MC values'!G42-'Duplicate MC values'!G43)&gt;'Error Flags'!G$2,'Duplicate MC values'!G43,"")</f>
        <v/>
      </c>
      <c r="H44" s="109" t="str">
        <f>IF(ABS('Duplicate MC values'!H42-'Duplicate MC values'!H43)&gt;'Error Flags'!H$2,'Duplicate MC values'!H43,"")</f>
        <v/>
      </c>
      <c r="I44" s="109" t="str">
        <f>IF(ABS('Duplicate MC values'!I42-'Duplicate MC values'!I43)&gt;'Error Flags'!I$2,'Duplicate MC values'!I43,"")</f>
        <v/>
      </c>
      <c r="J44" s="109" t="str">
        <f>IF(ABS('Duplicate MC values'!J42-'Duplicate MC values'!J43)&gt;'Error Flags'!J$2,'Duplicate MC values'!J43,"")</f>
        <v/>
      </c>
      <c r="K44" s="109" t="str">
        <f>IF(ABS('Duplicate MC values'!K42-'Duplicate MC values'!K43)&gt;'Error Flags'!K$2,'Duplicate MC values'!K43,"")</f>
        <v/>
      </c>
      <c r="L44" s="109" t="str">
        <f>IF(ABS('Duplicate MC values'!L42-'Duplicate MC values'!L43)&gt;'Error Flags'!L$2,'Duplicate MC values'!L43,"")</f>
        <v/>
      </c>
    </row>
    <row r="45" spans="1:12">
      <c r="A45" s="109">
        <f>'TRB Record'!A44</f>
        <v>22</v>
      </c>
      <c r="B45" s="6">
        <f>'TRB Record'!C44</f>
        <v>0</v>
      </c>
      <c r="C45" s="109" t="str">
        <f>IF(ABS('Duplicate MC values'!C44-'Duplicate MC values'!C45)&gt;'Error Flags'!C$2,'Duplicate MC values'!C44,"")</f>
        <v/>
      </c>
      <c r="D45" s="109" t="str">
        <f>IF(ABS('Duplicate MC values'!D44-'Duplicate MC values'!D45)&gt;'Error Flags'!D$2,'Duplicate MC values'!D44,"")</f>
        <v/>
      </c>
      <c r="E45" s="109" t="str">
        <f>IF(ABS('Duplicate MC values'!E44-'Duplicate MC values'!E45)&gt;'Error Flags'!E$2,'Duplicate MC values'!E44,"")</f>
        <v/>
      </c>
      <c r="F45" s="109" t="str">
        <f>IF(ABS('Duplicate MC values'!F44-'Duplicate MC values'!F45)&gt;'Error Flags'!F$2,'Duplicate MC values'!F44,"")</f>
        <v/>
      </c>
      <c r="G45" s="109" t="str">
        <f>IF(ABS('Duplicate MC values'!G44-'Duplicate MC values'!G45)&gt;'Error Flags'!G$2,'Duplicate MC values'!G44,"")</f>
        <v/>
      </c>
      <c r="H45" s="109" t="str">
        <f>IF(ABS('Duplicate MC values'!H44-'Duplicate MC values'!H45)&gt;'Error Flags'!H$2,'Duplicate MC values'!H44,"")</f>
        <v/>
      </c>
      <c r="I45" s="109" t="str">
        <f>IF(ABS('Duplicate MC values'!I44-'Duplicate MC values'!I45)&gt;'Error Flags'!I$2,'Duplicate MC values'!I44,"")</f>
        <v/>
      </c>
      <c r="J45" s="109" t="str">
        <f>IF(ABS('Duplicate MC values'!J44-'Duplicate MC values'!J45)&gt;'Error Flags'!J$2,'Duplicate MC values'!J44,"")</f>
        <v/>
      </c>
      <c r="K45" s="109" t="str">
        <f>IF(ABS('Duplicate MC values'!K44-'Duplicate MC values'!K45)&gt;'Error Flags'!K$2,'Duplicate MC values'!K44,"")</f>
        <v/>
      </c>
      <c r="L45" s="109" t="str">
        <f>IF(ABS('Duplicate MC values'!L44-'Duplicate MC values'!L45)&gt;'Error Flags'!L$2,'Duplicate MC values'!L44,"")</f>
        <v/>
      </c>
    </row>
    <row r="46" spans="1:12">
      <c r="A46" s="109" t="str">
        <f>'TRB Record'!A45</f>
        <v>replicate 22</v>
      </c>
      <c r="B46" s="6">
        <f>'TRB Record'!C45</f>
        <v>0</v>
      </c>
      <c r="C46" s="109" t="str">
        <f>IF(ABS('Duplicate MC values'!C44-'Duplicate MC values'!C45)&gt;'Error Flags'!C$2,'Duplicate MC values'!C45,"")</f>
        <v/>
      </c>
      <c r="D46" s="109" t="str">
        <f>IF(ABS('Duplicate MC values'!D44-'Duplicate MC values'!D45)&gt;'Error Flags'!D$2,'Duplicate MC values'!D45,"")</f>
        <v/>
      </c>
      <c r="E46" s="109" t="str">
        <f>IF(ABS('Duplicate MC values'!E44-'Duplicate MC values'!E45)&gt;'Error Flags'!E$2,'Duplicate MC values'!E45,"")</f>
        <v/>
      </c>
      <c r="F46" s="109" t="str">
        <f>IF(ABS('Duplicate MC values'!F44-'Duplicate MC values'!F45)&gt;'Error Flags'!F$2,'Duplicate MC values'!F45,"")</f>
        <v/>
      </c>
      <c r="G46" s="109" t="str">
        <f>IF(ABS('Duplicate MC values'!G44-'Duplicate MC values'!G45)&gt;'Error Flags'!G$2,'Duplicate MC values'!G45,"")</f>
        <v/>
      </c>
      <c r="H46" s="109" t="str">
        <f>IF(ABS('Duplicate MC values'!H44-'Duplicate MC values'!H45)&gt;'Error Flags'!H$2,'Duplicate MC values'!H45,"")</f>
        <v/>
      </c>
      <c r="I46" s="109" t="str">
        <f>IF(ABS('Duplicate MC values'!I44-'Duplicate MC values'!I45)&gt;'Error Flags'!I$2,'Duplicate MC values'!I45,"")</f>
        <v/>
      </c>
      <c r="J46" s="109" t="str">
        <f>IF(ABS('Duplicate MC values'!J44-'Duplicate MC values'!J45)&gt;'Error Flags'!J$2,'Duplicate MC values'!J45,"")</f>
        <v/>
      </c>
      <c r="K46" s="109" t="str">
        <f>IF(ABS('Duplicate MC values'!K44-'Duplicate MC values'!K45)&gt;'Error Flags'!K$2,'Duplicate MC values'!K45,"")</f>
        <v/>
      </c>
      <c r="L46" s="109" t="str">
        <f>IF(ABS('Duplicate MC values'!L44-'Duplicate MC values'!L45)&gt;'Error Flags'!L$2,'Duplicate MC values'!L45,"")</f>
        <v/>
      </c>
    </row>
    <row r="47" spans="1:12">
      <c r="A47" s="109">
        <f>'TRB Record'!A46</f>
        <v>23</v>
      </c>
      <c r="B47" s="6">
        <f>'TRB Record'!C46</f>
        <v>0</v>
      </c>
      <c r="C47" s="109" t="str">
        <f>IF(ABS('Duplicate MC values'!C46-'Duplicate MC values'!C47)&gt;'Error Flags'!C$2,'Duplicate MC values'!C46,"")</f>
        <v/>
      </c>
      <c r="D47" s="109" t="str">
        <f>IF(ABS('Duplicate MC values'!D46-'Duplicate MC values'!D47)&gt;'Error Flags'!D$2,'Duplicate MC values'!D46,"")</f>
        <v/>
      </c>
      <c r="E47" s="109" t="str">
        <f>IF(ABS('Duplicate MC values'!E46-'Duplicate MC values'!E47)&gt;'Error Flags'!E$2,'Duplicate MC values'!E46,"")</f>
        <v/>
      </c>
      <c r="F47" s="109" t="str">
        <f>IF(ABS('Duplicate MC values'!F46-'Duplicate MC values'!F47)&gt;'Error Flags'!F$2,'Duplicate MC values'!F46,"")</f>
        <v/>
      </c>
      <c r="G47" s="109" t="str">
        <f>IF(ABS('Duplicate MC values'!G46-'Duplicate MC values'!G47)&gt;'Error Flags'!G$2,'Duplicate MC values'!G46,"")</f>
        <v/>
      </c>
      <c r="H47" s="109" t="str">
        <f>IF(ABS('Duplicate MC values'!H46-'Duplicate MC values'!H47)&gt;'Error Flags'!H$2,'Duplicate MC values'!H46,"")</f>
        <v/>
      </c>
      <c r="I47" s="109" t="str">
        <f>IF(ABS('Duplicate MC values'!I46-'Duplicate MC values'!I47)&gt;'Error Flags'!I$2,'Duplicate MC values'!I46,"")</f>
        <v/>
      </c>
      <c r="J47" s="109" t="str">
        <f>IF(ABS('Duplicate MC values'!J46-'Duplicate MC values'!J47)&gt;'Error Flags'!J$2,'Duplicate MC values'!J46,"")</f>
        <v/>
      </c>
      <c r="K47" s="109" t="str">
        <f>IF(ABS('Duplicate MC values'!K46-'Duplicate MC values'!K47)&gt;'Error Flags'!K$2,'Duplicate MC values'!K46,"")</f>
        <v/>
      </c>
      <c r="L47" s="109" t="str">
        <f>IF(ABS('Duplicate MC values'!L46-'Duplicate MC values'!L47)&gt;'Error Flags'!L$2,'Duplicate MC values'!L46,"")</f>
        <v/>
      </c>
    </row>
    <row r="48" spans="1:12">
      <c r="A48" s="109" t="str">
        <f>'TRB Record'!A47</f>
        <v>replicate 23</v>
      </c>
      <c r="B48" s="6">
        <f>'TRB Record'!C47</f>
        <v>0</v>
      </c>
      <c r="C48" s="109" t="str">
        <f>IF(ABS('Duplicate MC values'!C46-'Duplicate MC values'!C47)&gt;'Error Flags'!C$2,'Duplicate MC values'!C47,"")</f>
        <v/>
      </c>
      <c r="D48" s="109" t="str">
        <f>IF(ABS('Duplicate MC values'!D46-'Duplicate MC values'!D47)&gt;'Error Flags'!D$2,'Duplicate MC values'!D47,"")</f>
        <v/>
      </c>
      <c r="E48" s="109" t="str">
        <f>IF(ABS('Duplicate MC values'!E46-'Duplicate MC values'!E47)&gt;'Error Flags'!E$2,'Duplicate MC values'!E47,"")</f>
        <v/>
      </c>
      <c r="F48" s="109" t="str">
        <f>IF(ABS('Duplicate MC values'!F46-'Duplicate MC values'!F47)&gt;'Error Flags'!F$2,'Duplicate MC values'!F47,"")</f>
        <v/>
      </c>
      <c r="G48" s="109" t="str">
        <f>IF(ABS('Duplicate MC values'!G46-'Duplicate MC values'!G47)&gt;'Error Flags'!G$2,'Duplicate MC values'!G47,"")</f>
        <v/>
      </c>
      <c r="H48" s="109" t="str">
        <f>IF(ABS('Duplicate MC values'!H46-'Duplicate MC values'!H47)&gt;'Error Flags'!H$2,'Duplicate MC values'!H47,"")</f>
        <v/>
      </c>
      <c r="I48" s="109" t="str">
        <f>IF(ABS('Duplicate MC values'!I46-'Duplicate MC values'!I47)&gt;'Error Flags'!I$2,'Duplicate MC values'!I47,"")</f>
        <v/>
      </c>
      <c r="J48" s="109" t="str">
        <f>IF(ABS('Duplicate MC values'!J46-'Duplicate MC values'!J47)&gt;'Error Flags'!J$2,'Duplicate MC values'!J47,"")</f>
        <v/>
      </c>
      <c r="K48" s="109" t="str">
        <f>IF(ABS('Duplicate MC values'!K46-'Duplicate MC values'!K47)&gt;'Error Flags'!K$2,'Duplicate MC values'!K47,"")</f>
        <v/>
      </c>
      <c r="L48" s="109" t="str">
        <f>IF(ABS('Duplicate MC values'!L46-'Duplicate MC values'!L47)&gt;'Error Flags'!L$2,'Duplicate MC values'!L47,"")</f>
        <v/>
      </c>
    </row>
    <row r="49" spans="1:12">
      <c r="A49" s="109">
        <f>'TRB Record'!A48</f>
        <v>24</v>
      </c>
      <c r="B49" s="6">
        <f>'TRB Record'!C48</f>
        <v>0</v>
      </c>
      <c r="C49" s="109" t="str">
        <f>IF(ABS('Duplicate MC values'!C48-'Duplicate MC values'!C49)&gt;'Error Flags'!C$2,'Duplicate MC values'!C48,"")</f>
        <v/>
      </c>
      <c r="D49" s="109" t="str">
        <f>IF(ABS('Duplicate MC values'!D48-'Duplicate MC values'!D49)&gt;'Error Flags'!D$2,'Duplicate MC values'!D48,"")</f>
        <v/>
      </c>
      <c r="E49" s="109" t="str">
        <f>IF(ABS('Duplicate MC values'!E48-'Duplicate MC values'!E49)&gt;'Error Flags'!E$2,'Duplicate MC values'!E48,"")</f>
        <v/>
      </c>
      <c r="F49" s="109" t="str">
        <f>IF(ABS('Duplicate MC values'!F48-'Duplicate MC values'!F49)&gt;'Error Flags'!F$2,'Duplicate MC values'!F48,"")</f>
        <v/>
      </c>
      <c r="G49" s="109" t="str">
        <f>IF(ABS('Duplicate MC values'!G48-'Duplicate MC values'!G49)&gt;'Error Flags'!G$2,'Duplicate MC values'!G48,"")</f>
        <v/>
      </c>
      <c r="H49" s="109" t="str">
        <f>IF(ABS('Duplicate MC values'!H48-'Duplicate MC values'!H49)&gt;'Error Flags'!H$2,'Duplicate MC values'!H48,"")</f>
        <v/>
      </c>
      <c r="I49" s="109" t="str">
        <f>IF(ABS('Duplicate MC values'!I48-'Duplicate MC values'!I49)&gt;'Error Flags'!I$2,'Duplicate MC values'!I48,"")</f>
        <v/>
      </c>
      <c r="J49" s="109" t="str">
        <f>IF(ABS('Duplicate MC values'!J48-'Duplicate MC values'!J49)&gt;'Error Flags'!J$2,'Duplicate MC values'!J48,"")</f>
        <v/>
      </c>
      <c r="K49" s="109" t="str">
        <f>IF(ABS('Duplicate MC values'!K48-'Duplicate MC values'!K49)&gt;'Error Flags'!K$2,'Duplicate MC values'!K48,"")</f>
        <v/>
      </c>
      <c r="L49" s="109" t="str">
        <f>IF(ABS('Duplicate MC values'!L48-'Duplicate MC values'!L49)&gt;'Error Flags'!L$2,'Duplicate MC values'!L48,"")</f>
        <v/>
      </c>
    </row>
    <row r="50" spans="1:12">
      <c r="A50" s="109" t="str">
        <f>'TRB Record'!A49</f>
        <v>replicate 24</v>
      </c>
      <c r="B50" s="6">
        <f>'TRB Record'!C49</f>
        <v>0</v>
      </c>
      <c r="C50" s="109" t="str">
        <f>IF(ABS('Duplicate MC values'!C48-'Duplicate MC values'!C49)&gt;'Error Flags'!C$2,'Duplicate MC values'!C49,"")</f>
        <v/>
      </c>
      <c r="D50" s="109" t="str">
        <f>IF(ABS('Duplicate MC values'!D48-'Duplicate MC values'!D49)&gt;'Error Flags'!D$2,'Duplicate MC values'!D49,"")</f>
        <v/>
      </c>
      <c r="E50" s="109" t="str">
        <f>IF(ABS('Duplicate MC values'!E48-'Duplicate MC values'!E49)&gt;'Error Flags'!E$2,'Duplicate MC values'!E49,"")</f>
        <v/>
      </c>
      <c r="F50" s="109" t="str">
        <f>IF(ABS('Duplicate MC values'!F48-'Duplicate MC values'!F49)&gt;'Error Flags'!F$2,'Duplicate MC values'!F49,"")</f>
        <v/>
      </c>
      <c r="G50" s="109" t="str">
        <f>IF(ABS('Duplicate MC values'!G48-'Duplicate MC values'!G49)&gt;'Error Flags'!G$2,'Duplicate MC values'!G49,"")</f>
        <v/>
      </c>
      <c r="H50" s="109" t="str">
        <f>IF(ABS('Duplicate MC values'!H48-'Duplicate MC values'!H49)&gt;'Error Flags'!H$2,'Duplicate MC values'!H49,"")</f>
        <v/>
      </c>
      <c r="I50" s="109" t="str">
        <f>IF(ABS('Duplicate MC values'!I48-'Duplicate MC values'!I49)&gt;'Error Flags'!I$2,'Duplicate MC values'!I49,"")</f>
        <v/>
      </c>
      <c r="J50" s="109" t="str">
        <f>IF(ABS('Duplicate MC values'!J48-'Duplicate MC values'!J49)&gt;'Error Flags'!J$2,'Duplicate MC values'!J49,"")</f>
        <v/>
      </c>
      <c r="K50" s="109" t="str">
        <f>IF(ABS('Duplicate MC values'!K48-'Duplicate MC values'!K49)&gt;'Error Flags'!K$2,'Duplicate MC values'!K49,"")</f>
        <v/>
      </c>
      <c r="L50" s="109" t="str">
        <f>IF(ABS('Duplicate MC values'!L48-'Duplicate MC values'!L49)&gt;'Error Flags'!L$2,'Duplicate MC values'!L49,"")</f>
        <v/>
      </c>
    </row>
    <row r="51" spans="1:12">
      <c r="A51" s="109">
        <f>'TRB Record'!A50</f>
        <v>25</v>
      </c>
      <c r="B51" s="6">
        <f>'TRB Record'!C50</f>
        <v>0</v>
      </c>
      <c r="C51" s="109" t="str">
        <f>IF(ABS('Duplicate MC values'!C50-'Duplicate MC values'!C51)&gt;'Error Flags'!C$2,'Duplicate MC values'!C50,"")</f>
        <v/>
      </c>
      <c r="D51" s="109" t="str">
        <f>IF(ABS('Duplicate MC values'!D50-'Duplicate MC values'!D51)&gt;'Error Flags'!D$2,'Duplicate MC values'!D50,"")</f>
        <v/>
      </c>
      <c r="E51" s="109" t="str">
        <f>IF(ABS('Duplicate MC values'!E50-'Duplicate MC values'!E51)&gt;'Error Flags'!E$2,'Duplicate MC values'!E50,"")</f>
        <v/>
      </c>
      <c r="F51" s="109" t="str">
        <f>IF(ABS('Duplicate MC values'!F50-'Duplicate MC values'!F51)&gt;'Error Flags'!F$2,'Duplicate MC values'!F50,"")</f>
        <v/>
      </c>
      <c r="G51" s="109" t="str">
        <f>IF(ABS('Duplicate MC values'!G50-'Duplicate MC values'!G51)&gt;'Error Flags'!G$2,'Duplicate MC values'!G50,"")</f>
        <v/>
      </c>
      <c r="H51" s="109" t="str">
        <f>IF(ABS('Duplicate MC values'!H50-'Duplicate MC values'!H51)&gt;'Error Flags'!H$2,'Duplicate MC values'!H50,"")</f>
        <v/>
      </c>
      <c r="I51" s="109" t="str">
        <f>IF(ABS('Duplicate MC values'!I50-'Duplicate MC values'!I51)&gt;'Error Flags'!I$2,'Duplicate MC values'!I50,"")</f>
        <v/>
      </c>
      <c r="J51" s="109" t="str">
        <f>IF(ABS('Duplicate MC values'!J50-'Duplicate MC values'!J51)&gt;'Error Flags'!J$2,'Duplicate MC values'!J50,"")</f>
        <v/>
      </c>
      <c r="K51" s="109" t="str">
        <f>IF(ABS('Duplicate MC values'!K50-'Duplicate MC values'!K51)&gt;'Error Flags'!K$2,'Duplicate MC values'!K50,"")</f>
        <v/>
      </c>
      <c r="L51" s="109" t="str">
        <f>IF(ABS('Duplicate MC values'!L50-'Duplicate MC values'!L51)&gt;'Error Flags'!L$2,'Duplicate MC values'!L50,"")</f>
        <v/>
      </c>
    </row>
    <row r="52" spans="1:12">
      <c r="A52" s="109" t="str">
        <f>'TRB Record'!A51</f>
        <v>replicate 25</v>
      </c>
      <c r="B52" s="6">
        <f>'TRB Record'!C51</f>
        <v>0</v>
      </c>
      <c r="C52" s="109" t="str">
        <f>IF(ABS('Duplicate MC values'!C50-'Duplicate MC values'!C51)&gt;'Error Flags'!C$2,'Duplicate MC values'!C51,"")</f>
        <v/>
      </c>
      <c r="D52" s="109" t="str">
        <f>IF(ABS('Duplicate MC values'!D50-'Duplicate MC values'!D51)&gt;'Error Flags'!D$2,'Duplicate MC values'!D51,"")</f>
        <v/>
      </c>
      <c r="E52" s="109" t="str">
        <f>IF(ABS('Duplicate MC values'!E50-'Duplicate MC values'!E51)&gt;'Error Flags'!E$2,'Duplicate MC values'!E51,"")</f>
        <v/>
      </c>
      <c r="F52" s="109" t="str">
        <f>IF(ABS('Duplicate MC values'!F50-'Duplicate MC values'!F51)&gt;'Error Flags'!F$2,'Duplicate MC values'!F51,"")</f>
        <v/>
      </c>
      <c r="G52" s="109" t="str">
        <f>IF(ABS('Duplicate MC values'!G50-'Duplicate MC values'!G51)&gt;'Error Flags'!G$2,'Duplicate MC values'!G51,"")</f>
        <v/>
      </c>
      <c r="H52" s="109" t="str">
        <f>IF(ABS('Duplicate MC values'!H50-'Duplicate MC values'!H51)&gt;'Error Flags'!H$2,'Duplicate MC values'!H51,"")</f>
        <v/>
      </c>
      <c r="I52" s="109" t="str">
        <f>IF(ABS('Duplicate MC values'!I50-'Duplicate MC values'!I51)&gt;'Error Flags'!I$2,'Duplicate MC values'!I51,"")</f>
        <v/>
      </c>
      <c r="J52" s="109" t="str">
        <f>IF(ABS('Duplicate MC values'!J50-'Duplicate MC values'!J51)&gt;'Error Flags'!J$2,'Duplicate MC values'!J51,"")</f>
        <v/>
      </c>
      <c r="K52" s="109" t="str">
        <f>IF(ABS('Duplicate MC values'!K50-'Duplicate MC values'!K51)&gt;'Error Flags'!K$2,'Duplicate MC values'!K51,"")</f>
        <v/>
      </c>
      <c r="L52" s="109" t="str">
        <f>IF(ABS('Duplicate MC values'!L50-'Duplicate MC values'!L51)&gt;'Error Flags'!L$2,'Duplicate MC values'!L51,"")</f>
        <v/>
      </c>
    </row>
    <row r="53" spans="1:12">
      <c r="A53" s="109">
        <f>'TRB Record'!A52</f>
        <v>26</v>
      </c>
      <c r="B53" s="6">
        <f>'TRB Record'!C52</f>
        <v>0</v>
      </c>
      <c r="C53" s="109" t="str">
        <f>IF(ABS('Duplicate MC values'!C52-'Duplicate MC values'!C53)&gt;'Error Flags'!C$2,'Duplicate MC values'!C52,"")</f>
        <v/>
      </c>
      <c r="D53" s="109" t="str">
        <f>IF(ABS('Duplicate MC values'!D52-'Duplicate MC values'!D53)&gt;'Error Flags'!D$2,'Duplicate MC values'!D52,"")</f>
        <v/>
      </c>
      <c r="E53" s="109" t="str">
        <f>IF(ABS('Duplicate MC values'!E52-'Duplicate MC values'!E53)&gt;'Error Flags'!E$2,'Duplicate MC values'!E52,"")</f>
        <v/>
      </c>
      <c r="F53" s="109" t="str">
        <f>IF(ABS('Duplicate MC values'!F52-'Duplicate MC values'!F53)&gt;'Error Flags'!F$2,'Duplicate MC values'!F52,"")</f>
        <v/>
      </c>
      <c r="G53" s="109" t="str">
        <f>IF(ABS('Duplicate MC values'!G52-'Duplicate MC values'!G53)&gt;'Error Flags'!G$2,'Duplicate MC values'!G52,"")</f>
        <v/>
      </c>
      <c r="H53" s="109" t="str">
        <f>IF(ABS('Duplicate MC values'!H52-'Duplicate MC values'!H53)&gt;'Error Flags'!H$2,'Duplicate MC values'!H52,"")</f>
        <v/>
      </c>
      <c r="I53" s="109" t="str">
        <f>IF(ABS('Duplicate MC values'!I52-'Duplicate MC values'!I53)&gt;'Error Flags'!I$2,'Duplicate MC values'!I52,"")</f>
        <v/>
      </c>
      <c r="J53" s="109" t="str">
        <f>IF(ABS('Duplicate MC values'!J52-'Duplicate MC values'!J53)&gt;'Error Flags'!J$2,'Duplicate MC values'!J52,"")</f>
        <v/>
      </c>
      <c r="K53" s="109" t="str">
        <f>IF(ABS('Duplicate MC values'!K52-'Duplicate MC values'!K53)&gt;'Error Flags'!K$2,'Duplicate MC values'!K52,"")</f>
        <v/>
      </c>
      <c r="L53" s="109" t="str">
        <f>IF(ABS('Duplicate MC values'!L52-'Duplicate MC values'!L53)&gt;'Error Flags'!L$2,'Duplicate MC values'!L52,"")</f>
        <v/>
      </c>
    </row>
    <row r="54" spans="1:12">
      <c r="A54" s="109" t="str">
        <f>'TRB Record'!A53</f>
        <v>replicate 26</v>
      </c>
      <c r="B54" s="6">
        <f>'TRB Record'!C53</f>
        <v>0</v>
      </c>
      <c r="C54" s="109" t="str">
        <f>IF(ABS('Duplicate MC values'!C52-'Duplicate MC values'!C53)&gt;'Error Flags'!C$2,'Duplicate MC values'!C53,"")</f>
        <v/>
      </c>
      <c r="D54" s="109" t="str">
        <f>IF(ABS('Duplicate MC values'!D52-'Duplicate MC values'!D53)&gt;'Error Flags'!D$2,'Duplicate MC values'!D53,"")</f>
        <v/>
      </c>
      <c r="E54" s="109" t="str">
        <f>IF(ABS('Duplicate MC values'!E52-'Duplicate MC values'!E53)&gt;'Error Flags'!E$2,'Duplicate MC values'!E53,"")</f>
        <v/>
      </c>
      <c r="F54" s="109" t="str">
        <f>IF(ABS('Duplicate MC values'!F52-'Duplicate MC values'!F53)&gt;'Error Flags'!F$2,'Duplicate MC values'!F53,"")</f>
        <v/>
      </c>
      <c r="G54" s="109" t="str">
        <f>IF(ABS('Duplicate MC values'!G52-'Duplicate MC values'!G53)&gt;'Error Flags'!G$2,'Duplicate MC values'!G53,"")</f>
        <v/>
      </c>
      <c r="H54" s="109" t="str">
        <f>IF(ABS('Duplicate MC values'!H52-'Duplicate MC values'!H53)&gt;'Error Flags'!H$2,'Duplicate MC values'!H53,"")</f>
        <v/>
      </c>
      <c r="I54" s="109" t="str">
        <f>IF(ABS('Duplicate MC values'!I52-'Duplicate MC values'!I53)&gt;'Error Flags'!I$2,'Duplicate MC values'!I53,"")</f>
        <v/>
      </c>
      <c r="J54" s="109" t="str">
        <f>IF(ABS('Duplicate MC values'!J52-'Duplicate MC values'!J53)&gt;'Error Flags'!J$2,'Duplicate MC values'!J53,"")</f>
        <v/>
      </c>
      <c r="K54" s="109" t="str">
        <f>IF(ABS('Duplicate MC values'!K52-'Duplicate MC values'!K53)&gt;'Error Flags'!K$2,'Duplicate MC values'!K53,"")</f>
        <v/>
      </c>
      <c r="L54" s="109" t="str">
        <f>IF(ABS('Duplicate MC values'!L52-'Duplicate MC values'!L53)&gt;'Error Flags'!L$2,'Duplicate MC values'!L53,"")</f>
        <v/>
      </c>
    </row>
    <row r="55" spans="1:12">
      <c r="A55" s="109">
        <f>'TRB Record'!A54</f>
        <v>27</v>
      </c>
      <c r="B55" s="6">
        <f>'TRB Record'!C54</f>
        <v>0</v>
      </c>
      <c r="C55" s="109" t="str">
        <f>IF(ABS('Duplicate MC values'!C54-'Duplicate MC values'!C55)&gt;'Error Flags'!C$2,'Duplicate MC values'!C54,"")</f>
        <v/>
      </c>
      <c r="D55" s="109" t="str">
        <f>IF(ABS('Duplicate MC values'!D54-'Duplicate MC values'!D55)&gt;'Error Flags'!D$2,'Duplicate MC values'!D54,"")</f>
        <v/>
      </c>
      <c r="E55" s="109" t="str">
        <f>IF(ABS('Duplicate MC values'!E54-'Duplicate MC values'!E55)&gt;'Error Flags'!E$2,'Duplicate MC values'!E54,"")</f>
        <v/>
      </c>
      <c r="F55" s="109" t="str">
        <f>IF(ABS('Duplicate MC values'!F54-'Duplicate MC values'!F55)&gt;'Error Flags'!F$2,'Duplicate MC values'!F54,"")</f>
        <v/>
      </c>
      <c r="G55" s="109" t="str">
        <f>IF(ABS('Duplicate MC values'!G54-'Duplicate MC values'!G55)&gt;'Error Flags'!G$2,'Duplicate MC values'!G54,"")</f>
        <v/>
      </c>
      <c r="H55" s="109" t="str">
        <f>IF(ABS('Duplicate MC values'!H54-'Duplicate MC values'!H55)&gt;'Error Flags'!H$2,'Duplicate MC values'!H54,"")</f>
        <v/>
      </c>
      <c r="I55" s="109" t="str">
        <f>IF(ABS('Duplicate MC values'!I54-'Duplicate MC values'!I55)&gt;'Error Flags'!I$2,'Duplicate MC values'!I54,"")</f>
        <v/>
      </c>
      <c r="J55" s="109" t="str">
        <f>IF(ABS('Duplicate MC values'!J54-'Duplicate MC values'!J55)&gt;'Error Flags'!J$2,'Duplicate MC values'!J54,"")</f>
        <v/>
      </c>
      <c r="K55" s="109" t="str">
        <f>IF(ABS('Duplicate MC values'!K54-'Duplicate MC values'!K55)&gt;'Error Flags'!K$2,'Duplicate MC values'!K54,"")</f>
        <v/>
      </c>
      <c r="L55" s="109" t="str">
        <f>IF(ABS('Duplicate MC values'!L54-'Duplicate MC values'!L55)&gt;'Error Flags'!L$2,'Duplicate MC values'!L54,"")</f>
        <v/>
      </c>
    </row>
    <row r="56" spans="1:12">
      <c r="A56" s="109" t="str">
        <f>'TRB Record'!A55</f>
        <v>replicate 27</v>
      </c>
      <c r="B56" s="6">
        <f>'TRB Record'!C55</f>
        <v>0</v>
      </c>
      <c r="C56" s="109" t="str">
        <f>IF(ABS('Duplicate MC values'!C54-'Duplicate MC values'!C55)&gt;'Error Flags'!C$2,'Duplicate MC values'!C55,"")</f>
        <v/>
      </c>
      <c r="D56" s="109" t="str">
        <f>IF(ABS('Duplicate MC values'!D54-'Duplicate MC values'!D55)&gt;'Error Flags'!D$2,'Duplicate MC values'!D55,"")</f>
        <v/>
      </c>
      <c r="E56" s="109" t="str">
        <f>IF(ABS('Duplicate MC values'!E54-'Duplicate MC values'!E55)&gt;'Error Flags'!E$2,'Duplicate MC values'!E55,"")</f>
        <v/>
      </c>
      <c r="F56" s="109" t="str">
        <f>IF(ABS('Duplicate MC values'!F54-'Duplicate MC values'!F55)&gt;'Error Flags'!F$2,'Duplicate MC values'!F55,"")</f>
        <v/>
      </c>
      <c r="G56" s="109" t="str">
        <f>IF(ABS('Duplicate MC values'!G54-'Duplicate MC values'!G55)&gt;'Error Flags'!G$2,'Duplicate MC values'!G55,"")</f>
        <v/>
      </c>
      <c r="H56" s="109" t="str">
        <f>IF(ABS('Duplicate MC values'!H54-'Duplicate MC values'!H55)&gt;'Error Flags'!H$2,'Duplicate MC values'!H55,"")</f>
        <v/>
      </c>
      <c r="I56" s="109" t="str">
        <f>IF(ABS('Duplicate MC values'!I54-'Duplicate MC values'!I55)&gt;'Error Flags'!I$2,'Duplicate MC values'!I55,"")</f>
        <v/>
      </c>
      <c r="J56" s="109" t="str">
        <f>IF(ABS('Duplicate MC values'!J54-'Duplicate MC values'!J55)&gt;'Error Flags'!J$2,'Duplicate MC values'!J55,"")</f>
        <v/>
      </c>
      <c r="K56" s="109" t="str">
        <f>IF(ABS('Duplicate MC values'!K54-'Duplicate MC values'!K55)&gt;'Error Flags'!K$2,'Duplicate MC values'!K55,"")</f>
        <v/>
      </c>
      <c r="L56" s="109" t="str">
        <f>IF(ABS('Duplicate MC values'!L54-'Duplicate MC values'!L55)&gt;'Error Flags'!L$2,'Duplicate MC values'!L55,"")</f>
        <v/>
      </c>
    </row>
    <row r="57" spans="1:12">
      <c r="A57" s="109">
        <f>'TRB Record'!A56</f>
        <v>28</v>
      </c>
      <c r="B57" s="6">
        <f>'TRB Record'!C56</f>
        <v>0</v>
      </c>
      <c r="C57" s="109" t="str">
        <f>IF(ABS('Duplicate MC values'!C56-'Duplicate MC values'!C57)&gt;'Error Flags'!C$2,'Duplicate MC values'!C56,"")</f>
        <v/>
      </c>
      <c r="D57" s="109" t="str">
        <f>IF(ABS('Duplicate MC values'!D56-'Duplicate MC values'!D57)&gt;'Error Flags'!D$2,'Duplicate MC values'!D56,"")</f>
        <v/>
      </c>
      <c r="E57" s="109" t="str">
        <f>IF(ABS('Duplicate MC values'!E56-'Duplicate MC values'!E57)&gt;'Error Flags'!E$2,'Duplicate MC values'!E56,"")</f>
        <v/>
      </c>
      <c r="F57" s="109" t="str">
        <f>IF(ABS('Duplicate MC values'!F56-'Duplicate MC values'!F57)&gt;'Error Flags'!F$2,'Duplicate MC values'!F56,"")</f>
        <v/>
      </c>
      <c r="G57" s="109" t="str">
        <f>IF(ABS('Duplicate MC values'!G56-'Duplicate MC values'!G57)&gt;'Error Flags'!G$2,'Duplicate MC values'!G56,"")</f>
        <v/>
      </c>
      <c r="H57" s="109" t="str">
        <f>IF(ABS('Duplicate MC values'!H56-'Duplicate MC values'!H57)&gt;'Error Flags'!H$2,'Duplicate MC values'!H56,"")</f>
        <v/>
      </c>
      <c r="I57" s="109" t="str">
        <f>IF(ABS('Duplicate MC values'!I56-'Duplicate MC values'!I57)&gt;'Error Flags'!I$2,'Duplicate MC values'!I56,"")</f>
        <v/>
      </c>
      <c r="J57" s="109" t="str">
        <f>IF(ABS('Duplicate MC values'!J56-'Duplicate MC values'!J57)&gt;'Error Flags'!J$2,'Duplicate MC values'!J56,"")</f>
        <v/>
      </c>
      <c r="K57" s="109" t="str">
        <f>IF(ABS('Duplicate MC values'!K56-'Duplicate MC values'!K57)&gt;'Error Flags'!K$2,'Duplicate MC values'!K56,"")</f>
        <v/>
      </c>
      <c r="L57" s="109" t="str">
        <f>IF(ABS('Duplicate MC values'!L56-'Duplicate MC values'!L57)&gt;'Error Flags'!L$2,'Duplicate MC values'!L56,"")</f>
        <v/>
      </c>
    </row>
    <row r="58" spans="1:12">
      <c r="A58" s="109" t="str">
        <f>'TRB Record'!A57</f>
        <v>replicate 28</v>
      </c>
      <c r="B58" s="6">
        <f>'TRB Record'!C57</f>
        <v>0</v>
      </c>
      <c r="C58" s="109" t="str">
        <f>IF(ABS('Duplicate MC values'!C56-'Duplicate MC values'!C57)&gt;'Error Flags'!C$2,'Duplicate MC values'!C57,"")</f>
        <v/>
      </c>
      <c r="D58" s="109" t="str">
        <f>IF(ABS('Duplicate MC values'!D56-'Duplicate MC values'!D57)&gt;'Error Flags'!D$2,'Duplicate MC values'!D57,"")</f>
        <v/>
      </c>
      <c r="E58" s="109" t="str">
        <f>IF(ABS('Duplicate MC values'!E56-'Duplicate MC values'!E57)&gt;'Error Flags'!E$2,'Duplicate MC values'!E57,"")</f>
        <v/>
      </c>
      <c r="F58" s="109" t="str">
        <f>IF(ABS('Duplicate MC values'!F56-'Duplicate MC values'!F57)&gt;'Error Flags'!F$2,'Duplicate MC values'!F57,"")</f>
        <v/>
      </c>
      <c r="G58" s="109" t="str">
        <f>IF(ABS('Duplicate MC values'!G56-'Duplicate MC values'!G57)&gt;'Error Flags'!G$2,'Duplicate MC values'!G57,"")</f>
        <v/>
      </c>
      <c r="H58" s="109" t="str">
        <f>IF(ABS('Duplicate MC values'!H56-'Duplicate MC values'!H57)&gt;'Error Flags'!H$2,'Duplicate MC values'!H57,"")</f>
        <v/>
      </c>
      <c r="I58" s="109" t="str">
        <f>IF(ABS('Duplicate MC values'!I56-'Duplicate MC values'!I57)&gt;'Error Flags'!I$2,'Duplicate MC values'!I57,"")</f>
        <v/>
      </c>
      <c r="J58" s="109" t="str">
        <f>IF(ABS('Duplicate MC values'!J56-'Duplicate MC values'!J57)&gt;'Error Flags'!J$2,'Duplicate MC values'!J57,"")</f>
        <v/>
      </c>
      <c r="K58" s="109" t="str">
        <f>IF(ABS('Duplicate MC values'!K56-'Duplicate MC values'!K57)&gt;'Error Flags'!K$2,'Duplicate MC values'!K57,"")</f>
        <v/>
      </c>
      <c r="L58" s="109" t="str">
        <f>IF(ABS('Duplicate MC values'!L56-'Duplicate MC values'!L57)&gt;'Error Flags'!L$2,'Duplicate MC values'!L57,"")</f>
        <v/>
      </c>
    </row>
    <row r="59" spans="1:12">
      <c r="A59" s="109">
        <f>'TRB Record'!A58</f>
        <v>29</v>
      </c>
      <c r="B59" s="6">
        <f>'TRB Record'!C58</f>
        <v>0</v>
      </c>
      <c r="C59" s="109" t="str">
        <f>IF(ABS('Duplicate MC values'!C58-'Duplicate MC values'!C59)&gt;'Error Flags'!C$2,'Duplicate MC values'!C58,"")</f>
        <v/>
      </c>
      <c r="D59" s="109" t="str">
        <f>IF(ABS('Duplicate MC values'!D58-'Duplicate MC values'!D59)&gt;'Error Flags'!D$2,'Duplicate MC values'!D58,"")</f>
        <v/>
      </c>
      <c r="E59" s="109" t="str">
        <f>IF(ABS('Duplicate MC values'!E58-'Duplicate MC values'!E59)&gt;'Error Flags'!E$2,'Duplicate MC values'!E58,"")</f>
        <v/>
      </c>
      <c r="F59" s="109" t="str">
        <f>IF(ABS('Duplicate MC values'!F58-'Duplicate MC values'!F59)&gt;'Error Flags'!F$2,'Duplicate MC values'!F58,"")</f>
        <v/>
      </c>
      <c r="G59" s="109" t="str">
        <f>IF(ABS('Duplicate MC values'!G58-'Duplicate MC values'!G59)&gt;'Error Flags'!G$2,'Duplicate MC values'!G58,"")</f>
        <v/>
      </c>
      <c r="H59" s="109" t="str">
        <f>IF(ABS('Duplicate MC values'!H58-'Duplicate MC values'!H59)&gt;'Error Flags'!H$2,'Duplicate MC values'!H58,"")</f>
        <v/>
      </c>
      <c r="I59" s="109" t="str">
        <f>IF(ABS('Duplicate MC values'!I58-'Duplicate MC values'!I59)&gt;'Error Flags'!I$2,'Duplicate MC values'!I58,"")</f>
        <v/>
      </c>
      <c r="J59" s="109" t="str">
        <f>IF(ABS('Duplicate MC values'!J58-'Duplicate MC values'!J59)&gt;'Error Flags'!J$2,'Duplicate MC values'!J58,"")</f>
        <v/>
      </c>
      <c r="K59" s="109" t="str">
        <f>IF(ABS('Duplicate MC values'!K58-'Duplicate MC values'!K59)&gt;'Error Flags'!K$2,'Duplicate MC values'!K58,"")</f>
        <v/>
      </c>
      <c r="L59" s="109" t="str">
        <f>IF(ABS('Duplicate MC values'!L58-'Duplicate MC values'!L59)&gt;'Error Flags'!L$2,'Duplicate MC values'!L58,"")</f>
        <v/>
      </c>
    </row>
    <row r="60" spans="1:12">
      <c r="A60" s="109" t="str">
        <f>'TRB Record'!A59</f>
        <v>replicate 29</v>
      </c>
      <c r="B60" s="6">
        <f>'TRB Record'!C59</f>
        <v>0</v>
      </c>
      <c r="C60" s="109" t="str">
        <f>IF(ABS('Duplicate MC values'!C58-'Duplicate MC values'!C59)&gt;'Error Flags'!C$2,'Duplicate MC values'!C59,"")</f>
        <v/>
      </c>
      <c r="D60" s="109" t="str">
        <f>IF(ABS('Duplicate MC values'!D58-'Duplicate MC values'!D59)&gt;'Error Flags'!D$2,'Duplicate MC values'!D59,"")</f>
        <v/>
      </c>
      <c r="E60" s="109" t="str">
        <f>IF(ABS('Duplicate MC values'!E58-'Duplicate MC values'!E59)&gt;'Error Flags'!E$2,'Duplicate MC values'!E59,"")</f>
        <v/>
      </c>
      <c r="F60" s="109" t="str">
        <f>IF(ABS('Duplicate MC values'!F58-'Duplicate MC values'!F59)&gt;'Error Flags'!F$2,'Duplicate MC values'!F59,"")</f>
        <v/>
      </c>
      <c r="G60" s="109" t="str">
        <f>IF(ABS('Duplicate MC values'!G58-'Duplicate MC values'!G59)&gt;'Error Flags'!G$2,'Duplicate MC values'!G59,"")</f>
        <v/>
      </c>
      <c r="H60" s="109" t="str">
        <f>IF(ABS('Duplicate MC values'!H58-'Duplicate MC values'!H59)&gt;'Error Flags'!H$2,'Duplicate MC values'!H59,"")</f>
        <v/>
      </c>
      <c r="I60" s="109" t="str">
        <f>IF(ABS('Duplicate MC values'!I58-'Duplicate MC values'!I59)&gt;'Error Flags'!I$2,'Duplicate MC values'!I59,"")</f>
        <v/>
      </c>
      <c r="J60" s="109" t="str">
        <f>IF(ABS('Duplicate MC values'!J58-'Duplicate MC values'!J59)&gt;'Error Flags'!J$2,'Duplicate MC values'!J59,"")</f>
        <v/>
      </c>
      <c r="K60" s="109" t="str">
        <f>IF(ABS('Duplicate MC values'!K58-'Duplicate MC values'!K59)&gt;'Error Flags'!K$2,'Duplicate MC values'!K59,"")</f>
        <v/>
      </c>
      <c r="L60" s="109" t="str">
        <f>IF(ABS('Duplicate MC values'!L58-'Duplicate MC values'!L59)&gt;'Error Flags'!L$2,'Duplicate MC values'!L59,"")</f>
        <v/>
      </c>
    </row>
    <row r="61" spans="1:12">
      <c r="A61" s="109">
        <f>'TRB Record'!A60</f>
        <v>30</v>
      </c>
      <c r="B61" s="6">
        <f>'TRB Record'!C60</f>
        <v>0</v>
      </c>
      <c r="C61" s="109" t="str">
        <f>IF(ABS('Duplicate MC values'!C60-'Duplicate MC values'!C61)&gt;'Error Flags'!C$2,'Duplicate MC values'!C60,"")</f>
        <v/>
      </c>
      <c r="D61" s="109" t="str">
        <f>IF(ABS('Duplicate MC values'!D60-'Duplicate MC values'!D61)&gt;'Error Flags'!D$2,'Duplicate MC values'!D60,"")</f>
        <v/>
      </c>
      <c r="E61" s="109" t="str">
        <f>IF(ABS('Duplicate MC values'!E60-'Duplicate MC values'!E61)&gt;'Error Flags'!E$2,'Duplicate MC values'!E60,"")</f>
        <v/>
      </c>
      <c r="F61" s="109" t="str">
        <f>IF(ABS('Duplicate MC values'!F60-'Duplicate MC values'!F61)&gt;'Error Flags'!F$2,'Duplicate MC values'!F60,"")</f>
        <v/>
      </c>
      <c r="G61" s="109" t="str">
        <f>IF(ABS('Duplicate MC values'!G60-'Duplicate MC values'!G61)&gt;'Error Flags'!G$2,'Duplicate MC values'!G60,"")</f>
        <v/>
      </c>
      <c r="H61" s="109" t="str">
        <f>IF(ABS('Duplicate MC values'!H60-'Duplicate MC values'!H61)&gt;'Error Flags'!H$2,'Duplicate MC values'!H60,"")</f>
        <v/>
      </c>
      <c r="I61" s="109" t="str">
        <f>IF(ABS('Duplicate MC values'!I60-'Duplicate MC values'!I61)&gt;'Error Flags'!I$2,'Duplicate MC values'!I60,"")</f>
        <v/>
      </c>
      <c r="J61" s="109" t="str">
        <f>IF(ABS('Duplicate MC values'!J60-'Duplicate MC values'!J61)&gt;'Error Flags'!J$2,'Duplicate MC values'!J60,"")</f>
        <v/>
      </c>
      <c r="K61" s="109" t="str">
        <f>IF(ABS('Duplicate MC values'!K60-'Duplicate MC values'!K61)&gt;'Error Flags'!K$2,'Duplicate MC values'!K60,"")</f>
        <v/>
      </c>
      <c r="L61" s="109" t="str">
        <f>IF(ABS('Duplicate MC values'!L60-'Duplicate MC values'!L61)&gt;'Error Flags'!L$2,'Duplicate MC values'!L60,"")</f>
        <v/>
      </c>
    </row>
    <row r="62" spans="1:12">
      <c r="A62" s="109" t="str">
        <f>'TRB Record'!A61</f>
        <v>replicate 30</v>
      </c>
      <c r="B62" s="6">
        <f>'TRB Record'!C61</f>
        <v>0</v>
      </c>
      <c r="C62" s="109" t="str">
        <f>IF(ABS('Duplicate MC values'!C60-'Duplicate MC values'!C61)&gt;'Error Flags'!C$2,'Duplicate MC values'!C61,"")</f>
        <v/>
      </c>
      <c r="D62" s="109" t="str">
        <f>IF(ABS('Duplicate MC values'!D60-'Duplicate MC values'!D61)&gt;'Error Flags'!D$2,'Duplicate MC values'!D61,"")</f>
        <v/>
      </c>
      <c r="E62" s="109" t="str">
        <f>IF(ABS('Duplicate MC values'!E60-'Duplicate MC values'!E61)&gt;'Error Flags'!E$2,'Duplicate MC values'!E61,"")</f>
        <v/>
      </c>
      <c r="F62" s="109" t="str">
        <f>IF(ABS('Duplicate MC values'!F60-'Duplicate MC values'!F61)&gt;'Error Flags'!F$2,'Duplicate MC values'!F61,"")</f>
        <v/>
      </c>
      <c r="G62" s="109" t="str">
        <f>IF(ABS('Duplicate MC values'!G60-'Duplicate MC values'!G61)&gt;'Error Flags'!G$2,'Duplicate MC values'!G61,"")</f>
        <v/>
      </c>
      <c r="H62" s="109" t="str">
        <f>IF(ABS('Duplicate MC values'!H60-'Duplicate MC values'!H61)&gt;'Error Flags'!H$2,'Duplicate MC values'!H61,"")</f>
        <v/>
      </c>
      <c r="I62" s="109" t="str">
        <f>IF(ABS('Duplicate MC values'!I60-'Duplicate MC values'!I61)&gt;'Error Flags'!I$2,'Duplicate MC values'!I61,"")</f>
        <v/>
      </c>
      <c r="J62" s="109" t="str">
        <f>IF(ABS('Duplicate MC values'!J60-'Duplicate MC values'!J61)&gt;'Error Flags'!J$2,'Duplicate MC values'!J61,"")</f>
        <v/>
      </c>
      <c r="K62" s="109" t="str">
        <f>IF(ABS('Duplicate MC values'!K60-'Duplicate MC values'!K61)&gt;'Error Flags'!K$2,'Duplicate MC values'!K61,"")</f>
        <v/>
      </c>
      <c r="L62" s="109" t="str">
        <f>IF(ABS('Duplicate MC values'!L60-'Duplicate MC values'!L61)&gt;'Error Flags'!L$2,'Duplicate MC values'!L61,"")</f>
        <v/>
      </c>
    </row>
  </sheetData>
  <sheetProtection sheet="1" objects="1" scenarios="1"/>
  <mergeCells count="1">
    <mergeCell ref="A2:B2"/>
  </mergeCells>
  <phoneticPr fontId="2"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FD215-B4E9-4414-96ED-A722C0BB90B0}">
  <dimension ref="A1"/>
  <sheetViews>
    <sheetView workbookViewId="0"/>
  </sheetViews>
  <sheetFormatPr defaultRowHeight="12.75"/>
  <sheetData/>
  <phoneticPr fontId="0"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55A90-A121-40E2-83EA-903061824C66}">
  <sheetPr codeName="Sheet11">
    <pageSetUpPr fitToPage="1"/>
  </sheetPr>
  <dimension ref="A1:C61"/>
  <sheetViews>
    <sheetView workbookViewId="0">
      <selection activeCell="C3" sqref="C3"/>
    </sheetView>
  </sheetViews>
  <sheetFormatPr defaultColWidth="10.85546875" defaultRowHeight="12"/>
  <cols>
    <col min="1" max="1" width="10.85546875" style="1" customWidth="1"/>
    <col min="2" max="2" width="16.42578125" style="6" customWidth="1"/>
    <col min="3" max="3" width="97.7109375" style="2" customWidth="1"/>
    <col min="4" max="16384" width="10.85546875" style="5"/>
  </cols>
  <sheetData>
    <row r="1" spans="1:3">
      <c r="A1" s="109" t="s">
        <v>0</v>
      </c>
      <c r="B1" s="6" t="s">
        <v>42</v>
      </c>
      <c r="C1" s="2" t="s">
        <v>163</v>
      </c>
    </row>
    <row r="2" spans="1:3">
      <c r="A2" s="109">
        <f>'TRB Record'!A2</f>
        <v>1</v>
      </c>
      <c r="B2" s="6">
        <f>'TRB Record'!C2</f>
        <v>0</v>
      </c>
    </row>
    <row r="3" spans="1:3">
      <c r="A3" s="109" t="str">
        <f>'TRB Record'!A3</f>
        <v>replicate 1</v>
      </c>
      <c r="B3" s="6">
        <f>'TRB Record'!C3</f>
        <v>0</v>
      </c>
    </row>
    <row r="4" spans="1:3">
      <c r="A4" s="109">
        <f>'TRB Record'!A4</f>
        <v>2</v>
      </c>
      <c r="B4" s="6">
        <f>'TRB Record'!C4</f>
        <v>0</v>
      </c>
    </row>
    <row r="5" spans="1:3">
      <c r="A5" s="109" t="str">
        <f>'TRB Record'!A5</f>
        <v>replicate 2</v>
      </c>
      <c r="B5" s="6">
        <f>'TRB Record'!C5</f>
        <v>0</v>
      </c>
    </row>
    <row r="6" spans="1:3">
      <c r="A6" s="109">
        <f>'TRB Record'!A6</f>
        <v>3</v>
      </c>
      <c r="B6" s="6">
        <f>'TRB Record'!C6</f>
        <v>0</v>
      </c>
    </row>
    <row r="7" spans="1:3">
      <c r="A7" s="109" t="str">
        <f>'TRB Record'!A7</f>
        <v>replicate 3</v>
      </c>
      <c r="B7" s="6">
        <f>'TRB Record'!C7</f>
        <v>0</v>
      </c>
    </row>
    <row r="8" spans="1:3">
      <c r="A8" s="109">
        <f>'TRB Record'!A8</f>
        <v>4</v>
      </c>
      <c r="B8" s="6">
        <f>'TRB Record'!C8</f>
        <v>0</v>
      </c>
    </row>
    <row r="9" spans="1:3">
      <c r="A9" s="109" t="str">
        <f>'TRB Record'!A9</f>
        <v>replicate 4</v>
      </c>
      <c r="B9" s="6">
        <f>'TRB Record'!C9</f>
        <v>0</v>
      </c>
    </row>
    <row r="10" spans="1:3">
      <c r="A10" s="109">
        <f>'TRB Record'!A10</f>
        <v>5</v>
      </c>
      <c r="B10" s="6">
        <f>'TRB Record'!C10</f>
        <v>0</v>
      </c>
    </row>
    <row r="11" spans="1:3">
      <c r="A11" s="109" t="str">
        <f>'TRB Record'!A11</f>
        <v>replicate 5</v>
      </c>
      <c r="B11" s="6">
        <f>'TRB Record'!C11</f>
        <v>0</v>
      </c>
    </row>
    <row r="12" spans="1:3">
      <c r="A12" s="109">
        <f>'TRB Record'!A12</f>
        <v>6</v>
      </c>
      <c r="B12" s="6">
        <f>'TRB Record'!C12</f>
        <v>0</v>
      </c>
    </row>
    <row r="13" spans="1:3">
      <c r="A13" s="109" t="str">
        <f>'TRB Record'!A13</f>
        <v>replicate 6</v>
      </c>
      <c r="B13" s="6">
        <f>'TRB Record'!C13</f>
        <v>0</v>
      </c>
    </row>
    <row r="14" spans="1:3">
      <c r="A14" s="109">
        <f>'TRB Record'!A14</f>
        <v>7</v>
      </c>
      <c r="B14" s="6">
        <f>'TRB Record'!C14</f>
        <v>0</v>
      </c>
    </row>
    <row r="15" spans="1:3">
      <c r="A15" s="109" t="str">
        <f>'TRB Record'!A15</f>
        <v>replicate 7</v>
      </c>
      <c r="B15" s="6">
        <f>'TRB Record'!C15</f>
        <v>0</v>
      </c>
    </row>
    <row r="16" spans="1:3">
      <c r="A16" s="109">
        <f>'TRB Record'!A16</f>
        <v>8</v>
      </c>
      <c r="B16" s="6">
        <f>'TRB Record'!C16</f>
        <v>0</v>
      </c>
    </row>
    <row r="17" spans="1:2">
      <c r="A17" s="109" t="str">
        <f>'TRB Record'!A17</f>
        <v>replicate 8</v>
      </c>
      <c r="B17" s="6">
        <f>'TRB Record'!C17</f>
        <v>0</v>
      </c>
    </row>
    <row r="18" spans="1:2">
      <c r="A18" s="109">
        <f>'TRB Record'!A18</f>
        <v>9</v>
      </c>
      <c r="B18" s="6">
        <f>'TRB Record'!C18</f>
        <v>0</v>
      </c>
    </row>
    <row r="19" spans="1:2">
      <c r="A19" s="109" t="str">
        <f>'TRB Record'!A19</f>
        <v>replicate 9</v>
      </c>
      <c r="B19" s="6">
        <f>'TRB Record'!C19</f>
        <v>0</v>
      </c>
    </row>
    <row r="20" spans="1:2">
      <c r="A20" s="109">
        <f>'TRB Record'!A20</f>
        <v>10</v>
      </c>
      <c r="B20" s="6">
        <f>'TRB Record'!C20</f>
        <v>0</v>
      </c>
    </row>
    <row r="21" spans="1:2">
      <c r="A21" s="109" t="str">
        <f>'TRB Record'!A21</f>
        <v>replicate 10</v>
      </c>
      <c r="B21" s="6">
        <f>'TRB Record'!C21</f>
        <v>0</v>
      </c>
    </row>
    <row r="22" spans="1:2">
      <c r="A22" s="109">
        <f>'TRB Record'!A22</f>
        <v>11</v>
      </c>
      <c r="B22" s="6">
        <f>'TRB Record'!C22</f>
        <v>0</v>
      </c>
    </row>
    <row r="23" spans="1:2">
      <c r="A23" s="109" t="str">
        <f>'TRB Record'!A23</f>
        <v>replicate 11</v>
      </c>
      <c r="B23" s="6">
        <f>'TRB Record'!C23</f>
        <v>0</v>
      </c>
    </row>
    <row r="24" spans="1:2">
      <c r="A24" s="109">
        <f>'TRB Record'!A24</f>
        <v>12</v>
      </c>
      <c r="B24" s="6">
        <f>'TRB Record'!C24</f>
        <v>0</v>
      </c>
    </row>
    <row r="25" spans="1:2">
      <c r="A25" s="109" t="str">
        <f>'TRB Record'!A25</f>
        <v>replicate 12</v>
      </c>
      <c r="B25" s="6">
        <f>'TRB Record'!C25</f>
        <v>0</v>
      </c>
    </row>
    <row r="26" spans="1:2">
      <c r="A26" s="109">
        <f>'TRB Record'!A26</f>
        <v>13</v>
      </c>
      <c r="B26" s="6">
        <f>'TRB Record'!C26</f>
        <v>0</v>
      </c>
    </row>
    <row r="27" spans="1:2">
      <c r="A27" s="109" t="str">
        <f>'TRB Record'!A27</f>
        <v>replicate 13</v>
      </c>
      <c r="B27" s="6">
        <f>'TRB Record'!C27</f>
        <v>0</v>
      </c>
    </row>
    <row r="28" spans="1:2">
      <c r="A28" s="109">
        <f>'TRB Record'!A28</f>
        <v>14</v>
      </c>
      <c r="B28" s="6">
        <f>'TRB Record'!C28</f>
        <v>0</v>
      </c>
    </row>
    <row r="29" spans="1:2">
      <c r="A29" s="109" t="str">
        <f>'TRB Record'!A29</f>
        <v>replicate 14</v>
      </c>
      <c r="B29" s="6">
        <f>'TRB Record'!C29</f>
        <v>0</v>
      </c>
    </row>
    <row r="30" spans="1:2">
      <c r="A30" s="109">
        <f>'TRB Record'!A30</f>
        <v>15</v>
      </c>
      <c r="B30" s="6">
        <f>'TRB Record'!C30</f>
        <v>0</v>
      </c>
    </row>
    <row r="31" spans="1:2">
      <c r="A31" s="109" t="str">
        <f>'TRB Record'!A31</f>
        <v>replicate 15</v>
      </c>
      <c r="B31" s="6">
        <f>'TRB Record'!C31</f>
        <v>0</v>
      </c>
    </row>
    <row r="32" spans="1:2">
      <c r="A32" s="109">
        <f>'TRB Record'!A32</f>
        <v>16</v>
      </c>
      <c r="B32" s="6">
        <f>'TRB Record'!C32</f>
        <v>0</v>
      </c>
    </row>
    <row r="33" spans="1:2">
      <c r="A33" s="109" t="str">
        <f>'TRB Record'!A33</f>
        <v>replicate 16</v>
      </c>
      <c r="B33" s="6">
        <f>'TRB Record'!C33</f>
        <v>0</v>
      </c>
    </row>
    <row r="34" spans="1:2">
      <c r="A34" s="109">
        <f>'TRB Record'!A34</f>
        <v>17</v>
      </c>
      <c r="B34" s="6">
        <f>'TRB Record'!C34</f>
        <v>0</v>
      </c>
    </row>
    <row r="35" spans="1:2">
      <c r="A35" s="109" t="str">
        <f>'TRB Record'!A35</f>
        <v>replicate 17</v>
      </c>
      <c r="B35" s="6">
        <f>'TRB Record'!C35</f>
        <v>0</v>
      </c>
    </row>
    <row r="36" spans="1:2">
      <c r="A36" s="109">
        <f>'TRB Record'!A36</f>
        <v>18</v>
      </c>
      <c r="B36" s="6">
        <f>'TRB Record'!C36</f>
        <v>0</v>
      </c>
    </row>
    <row r="37" spans="1:2">
      <c r="A37" s="109" t="str">
        <f>'TRB Record'!A37</f>
        <v>replicate 18</v>
      </c>
      <c r="B37" s="6">
        <f>'TRB Record'!C37</f>
        <v>0</v>
      </c>
    </row>
    <row r="38" spans="1:2">
      <c r="A38" s="109">
        <f>'TRB Record'!A38</f>
        <v>19</v>
      </c>
      <c r="B38" s="6">
        <f>'TRB Record'!C38</f>
        <v>0</v>
      </c>
    </row>
    <row r="39" spans="1:2">
      <c r="A39" s="109" t="str">
        <f>'TRB Record'!A39</f>
        <v>replicate 19</v>
      </c>
      <c r="B39" s="6">
        <f>'TRB Record'!C39</f>
        <v>0</v>
      </c>
    </row>
    <row r="40" spans="1:2">
      <c r="A40" s="109">
        <f>'TRB Record'!A40</f>
        <v>20</v>
      </c>
      <c r="B40" s="6">
        <f>'TRB Record'!C40</f>
        <v>0</v>
      </c>
    </row>
    <row r="41" spans="1:2">
      <c r="A41" s="109" t="str">
        <f>'TRB Record'!A41</f>
        <v>replicate 20</v>
      </c>
      <c r="B41" s="6">
        <f>'TRB Record'!C41</f>
        <v>0</v>
      </c>
    </row>
    <row r="42" spans="1:2">
      <c r="A42" s="109">
        <f>'TRB Record'!A42</f>
        <v>21</v>
      </c>
      <c r="B42" s="6">
        <f>'TRB Record'!C42</f>
        <v>0</v>
      </c>
    </row>
    <row r="43" spans="1:2">
      <c r="A43" s="109" t="str">
        <f>'TRB Record'!A43</f>
        <v>replicate 21</v>
      </c>
      <c r="B43" s="6">
        <f>'TRB Record'!C43</f>
        <v>0</v>
      </c>
    </row>
    <row r="44" spans="1:2">
      <c r="A44" s="109">
        <f>'TRB Record'!A44</f>
        <v>22</v>
      </c>
      <c r="B44" s="6">
        <f>'TRB Record'!C44</f>
        <v>0</v>
      </c>
    </row>
    <row r="45" spans="1:2">
      <c r="A45" s="109" t="str">
        <f>'TRB Record'!A45</f>
        <v>replicate 22</v>
      </c>
      <c r="B45" s="6">
        <f>'TRB Record'!C45</f>
        <v>0</v>
      </c>
    </row>
    <row r="46" spans="1:2">
      <c r="A46" s="109">
        <f>'TRB Record'!A46</f>
        <v>23</v>
      </c>
      <c r="B46" s="6">
        <f>'TRB Record'!C46</f>
        <v>0</v>
      </c>
    </row>
    <row r="47" spans="1:2">
      <c r="A47" s="109" t="str">
        <f>'TRB Record'!A47</f>
        <v>replicate 23</v>
      </c>
      <c r="B47" s="6">
        <f>'TRB Record'!C47</f>
        <v>0</v>
      </c>
    </row>
    <row r="48" spans="1:2">
      <c r="A48" s="109">
        <f>'TRB Record'!A48</f>
        <v>24</v>
      </c>
      <c r="B48" s="6">
        <f>'TRB Record'!C48</f>
        <v>0</v>
      </c>
    </row>
    <row r="49" spans="1:2">
      <c r="A49" s="109" t="str">
        <f>'TRB Record'!A49</f>
        <v>replicate 24</v>
      </c>
      <c r="B49" s="6">
        <f>'TRB Record'!C49</f>
        <v>0</v>
      </c>
    </row>
    <row r="50" spans="1:2">
      <c r="A50" s="109">
        <f>'TRB Record'!A50</f>
        <v>25</v>
      </c>
      <c r="B50" s="6">
        <f>'TRB Record'!C50</f>
        <v>0</v>
      </c>
    </row>
    <row r="51" spans="1:2">
      <c r="A51" s="109" t="str">
        <f>'TRB Record'!A51</f>
        <v>replicate 25</v>
      </c>
      <c r="B51" s="6">
        <f>'TRB Record'!C51</f>
        <v>0</v>
      </c>
    </row>
    <row r="52" spans="1:2">
      <c r="A52" s="109">
        <f>'TRB Record'!A52</f>
        <v>26</v>
      </c>
      <c r="B52" s="6">
        <f>'TRB Record'!C52</f>
        <v>0</v>
      </c>
    </row>
    <row r="53" spans="1:2">
      <c r="A53" s="109" t="str">
        <f>'TRB Record'!A53</f>
        <v>replicate 26</v>
      </c>
      <c r="B53" s="6">
        <f>'TRB Record'!C53</f>
        <v>0</v>
      </c>
    </row>
    <row r="54" spans="1:2">
      <c r="A54" s="109">
        <f>'TRB Record'!A54</f>
        <v>27</v>
      </c>
      <c r="B54" s="6">
        <f>'TRB Record'!C54</f>
        <v>0</v>
      </c>
    </row>
    <row r="55" spans="1:2">
      <c r="A55" s="109" t="str">
        <f>'TRB Record'!A55</f>
        <v>replicate 27</v>
      </c>
      <c r="B55" s="6">
        <f>'TRB Record'!C55</f>
        <v>0</v>
      </c>
    </row>
    <row r="56" spans="1:2">
      <c r="A56" s="109">
        <f>'TRB Record'!A56</f>
        <v>28</v>
      </c>
      <c r="B56" s="6">
        <f>'TRB Record'!C56</f>
        <v>0</v>
      </c>
    </row>
    <row r="57" spans="1:2">
      <c r="A57" s="109" t="str">
        <f>'TRB Record'!A57</f>
        <v>replicate 28</v>
      </c>
      <c r="B57" s="6">
        <f>'TRB Record'!C57</f>
        <v>0</v>
      </c>
    </row>
    <row r="58" spans="1:2">
      <c r="A58" s="109">
        <f>'TRB Record'!A58</f>
        <v>29</v>
      </c>
      <c r="B58" s="6">
        <f>'TRB Record'!C58</f>
        <v>0</v>
      </c>
    </row>
    <row r="59" spans="1:2">
      <c r="A59" s="109" t="str">
        <f>'TRB Record'!A59</f>
        <v>replicate 29</v>
      </c>
      <c r="B59" s="6">
        <f>'TRB Record'!C59</f>
        <v>0</v>
      </c>
    </row>
    <row r="60" spans="1:2">
      <c r="A60" s="109">
        <f>'TRB Record'!A60</f>
        <v>30</v>
      </c>
      <c r="B60" s="6">
        <f>'TRB Record'!C60</f>
        <v>0</v>
      </c>
    </row>
    <row r="61" spans="1:2">
      <c r="A61" s="109" t="str">
        <f>'TRB Record'!A61</f>
        <v>replicate 30</v>
      </c>
      <c r="B61" s="6">
        <f>'TRB Record'!C61</f>
        <v>0</v>
      </c>
    </row>
  </sheetData>
  <sheetProtection sheet="1" objects="1" scenarios="1"/>
  <phoneticPr fontId="2" type="noConversion"/>
  <printOptions gridLines="1"/>
  <pageMargins left="0.75" right="0.75" top="1" bottom="1" header="0.5" footer="0.5"/>
  <pageSetup paperSize="0" fitToHeight="5" orientation="landscape" horizontalDpi="4294967292" verticalDpi="4294967292"/>
  <headerFooter alignWithMargins="0">
    <oddHeader>&amp;A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18DF8-23EF-4087-8AE2-C2EA07363E67}">
  <sheetPr codeName="Sheet1">
    <pageSetUpPr fitToPage="1"/>
  </sheetPr>
  <dimension ref="A1:J61"/>
  <sheetViews>
    <sheetView workbookViewId="0">
      <selection activeCell="G1" sqref="G1:G65536"/>
    </sheetView>
  </sheetViews>
  <sheetFormatPr defaultColWidth="10.85546875" defaultRowHeight="12"/>
  <cols>
    <col min="1" max="1" width="10.85546875" style="1" customWidth="1"/>
    <col min="2" max="4" width="10.7109375" style="2" customWidth="1"/>
    <col min="5" max="8" width="10.7109375" style="3" customWidth="1"/>
    <col min="9" max="10" width="10.7109375" style="4" customWidth="1"/>
    <col min="11" max="16384" width="10.85546875" style="5"/>
  </cols>
  <sheetData>
    <row r="1" spans="1:10" s="24" customFormat="1" ht="78.75">
      <c r="A1" s="24" t="s">
        <v>0</v>
      </c>
      <c r="B1" s="46" t="s">
        <v>1</v>
      </c>
      <c r="C1" s="47" t="s">
        <v>2</v>
      </c>
      <c r="D1" s="47" t="s">
        <v>3</v>
      </c>
      <c r="E1" s="28" t="s">
        <v>4</v>
      </c>
      <c r="F1" s="28" t="s">
        <v>5</v>
      </c>
      <c r="G1" s="28" t="s">
        <v>6</v>
      </c>
      <c r="H1" s="29" t="s">
        <v>7</v>
      </c>
      <c r="I1" s="29" t="s">
        <v>8</v>
      </c>
      <c r="J1" s="29" t="s">
        <v>9</v>
      </c>
    </row>
    <row r="2" spans="1:10">
      <c r="A2" s="109">
        <v>1</v>
      </c>
      <c r="B2" s="30"/>
      <c r="C2" s="30"/>
      <c r="E2" s="3">
        <f>Ash!B2</f>
        <v>0</v>
      </c>
      <c r="F2" s="3">
        <f>Protein!C3</f>
        <v>0</v>
      </c>
      <c r="G2" s="3">
        <f>Lignin!B2</f>
        <v>0</v>
      </c>
      <c r="H2" s="4">
        <f>'Structural Sugars'!B9</f>
        <v>0</v>
      </c>
      <c r="I2" s="4">
        <f>'Uronic Acid'!C3</f>
        <v>0</v>
      </c>
      <c r="J2" s="4">
        <f>Acetate!C3</f>
        <v>0</v>
      </c>
    </row>
    <row r="3" spans="1:10">
      <c r="A3" s="109" t="s">
        <v>10</v>
      </c>
      <c r="E3" s="3">
        <f>Ash!B3</f>
        <v>0</v>
      </c>
      <c r="F3" s="3">
        <f>Protein!C4</f>
        <v>0</v>
      </c>
      <c r="G3" s="3">
        <f>Lignin!B3</f>
        <v>0</v>
      </c>
      <c r="H3" s="4">
        <f>'Structural Sugars'!B10</f>
        <v>0</v>
      </c>
      <c r="I3" s="4">
        <f>'Uronic Acid'!C4</f>
        <v>0</v>
      </c>
      <c r="J3" s="4">
        <f>Acetate!C4</f>
        <v>0</v>
      </c>
    </row>
    <row r="4" spans="1:10">
      <c r="A4" s="109">
        <v>2</v>
      </c>
      <c r="E4" s="3">
        <f>Ash!B4</f>
        <v>0</v>
      </c>
      <c r="F4" s="3">
        <f>Protein!C5</f>
        <v>0</v>
      </c>
      <c r="G4" s="3">
        <f>Lignin!B4</f>
        <v>0</v>
      </c>
      <c r="H4" s="4">
        <f>'Structural Sugars'!B11</f>
        <v>0</v>
      </c>
      <c r="I4" s="4">
        <f>'Uronic Acid'!C5</f>
        <v>0</v>
      </c>
      <c r="J4" s="4">
        <f>Acetate!C5</f>
        <v>0</v>
      </c>
    </row>
    <row r="5" spans="1:10">
      <c r="A5" s="109" t="s">
        <v>11</v>
      </c>
      <c r="E5" s="3">
        <f>Ash!B5</f>
        <v>0</v>
      </c>
      <c r="F5" s="3">
        <f>Protein!C6</f>
        <v>0</v>
      </c>
      <c r="G5" s="3">
        <f>Lignin!B5</f>
        <v>0</v>
      </c>
      <c r="H5" s="4">
        <f>'Structural Sugars'!B12</f>
        <v>0</v>
      </c>
      <c r="I5" s="4">
        <f>'Uronic Acid'!C6</f>
        <v>0</v>
      </c>
      <c r="J5" s="4">
        <f>Acetate!C6</f>
        <v>0</v>
      </c>
    </row>
    <row r="6" spans="1:10">
      <c r="A6" s="109">
        <v>3</v>
      </c>
      <c r="E6" s="3">
        <f>Ash!B6</f>
        <v>0</v>
      </c>
      <c r="F6" s="3">
        <f>Protein!C7</f>
        <v>0</v>
      </c>
      <c r="G6" s="3">
        <f>Lignin!B6</f>
        <v>0</v>
      </c>
      <c r="H6" s="4">
        <f>'Structural Sugars'!B13</f>
        <v>0</v>
      </c>
      <c r="I6" s="4">
        <f>'Uronic Acid'!C7</f>
        <v>0</v>
      </c>
      <c r="J6" s="4">
        <f>Acetate!C7</f>
        <v>0</v>
      </c>
    </row>
    <row r="7" spans="1:10">
      <c r="A7" s="109" t="s">
        <v>12</v>
      </c>
      <c r="E7" s="3">
        <f>Ash!B7</f>
        <v>0</v>
      </c>
      <c r="F7" s="3">
        <f>Protein!C8</f>
        <v>0</v>
      </c>
      <c r="G7" s="3">
        <f>Lignin!B7</f>
        <v>0</v>
      </c>
      <c r="H7" s="4">
        <f>'Structural Sugars'!B14</f>
        <v>0</v>
      </c>
      <c r="I7" s="4">
        <f>'Uronic Acid'!C8</f>
        <v>0</v>
      </c>
      <c r="J7" s="4">
        <f>Acetate!C8</f>
        <v>0</v>
      </c>
    </row>
    <row r="8" spans="1:10">
      <c r="A8" s="109">
        <v>4</v>
      </c>
      <c r="E8" s="3">
        <f>Ash!B8</f>
        <v>0</v>
      </c>
      <c r="F8" s="3">
        <f>Protein!C9</f>
        <v>0</v>
      </c>
      <c r="G8" s="3">
        <f>Lignin!B8</f>
        <v>0</v>
      </c>
      <c r="H8" s="4">
        <f>'Structural Sugars'!B15</f>
        <v>0</v>
      </c>
      <c r="I8" s="4">
        <f>'Uronic Acid'!C9</f>
        <v>0</v>
      </c>
      <c r="J8" s="4">
        <f>Acetate!C9</f>
        <v>0</v>
      </c>
    </row>
    <row r="9" spans="1:10">
      <c r="A9" s="109" t="s">
        <v>13</v>
      </c>
      <c r="E9" s="3">
        <f>Ash!B9</f>
        <v>0</v>
      </c>
      <c r="F9" s="3">
        <f>Protein!C10</f>
        <v>0</v>
      </c>
      <c r="G9" s="3">
        <f>Lignin!B9</f>
        <v>0</v>
      </c>
      <c r="H9" s="4">
        <f>'Structural Sugars'!B16</f>
        <v>0</v>
      </c>
      <c r="I9" s="4">
        <f>'Uronic Acid'!C10</f>
        <v>0</v>
      </c>
      <c r="J9" s="4">
        <f>Acetate!C10</f>
        <v>0</v>
      </c>
    </row>
    <row r="10" spans="1:10">
      <c r="A10" s="109">
        <v>5</v>
      </c>
      <c r="E10" s="3">
        <f>Ash!B10</f>
        <v>0</v>
      </c>
      <c r="F10" s="3">
        <f>Protein!C11</f>
        <v>0</v>
      </c>
      <c r="G10" s="3">
        <f>Lignin!B10</f>
        <v>0</v>
      </c>
      <c r="H10" s="4">
        <f>'Structural Sugars'!B17</f>
        <v>0</v>
      </c>
      <c r="I10" s="4">
        <f>'Uronic Acid'!C11</f>
        <v>0</v>
      </c>
      <c r="J10" s="4">
        <f>Acetate!C11</f>
        <v>0</v>
      </c>
    </row>
    <row r="11" spans="1:10">
      <c r="A11" s="109" t="s">
        <v>14</v>
      </c>
      <c r="E11" s="3">
        <f>Ash!B11</f>
        <v>0</v>
      </c>
      <c r="F11" s="3">
        <f>Protein!C12</f>
        <v>0</v>
      </c>
      <c r="G11" s="3">
        <f>Lignin!B11</f>
        <v>0</v>
      </c>
      <c r="H11" s="4">
        <f>'Structural Sugars'!B18</f>
        <v>0</v>
      </c>
      <c r="I11" s="4">
        <f>'Uronic Acid'!C12</f>
        <v>0</v>
      </c>
      <c r="J11" s="4">
        <f>Acetate!C12</f>
        <v>0</v>
      </c>
    </row>
    <row r="12" spans="1:10">
      <c r="A12" s="109">
        <v>6</v>
      </c>
      <c r="E12" s="3">
        <f>Ash!B12</f>
        <v>0</v>
      </c>
      <c r="F12" s="3">
        <f>Protein!C13</f>
        <v>0</v>
      </c>
      <c r="G12" s="3">
        <f>Lignin!B12</f>
        <v>0</v>
      </c>
      <c r="H12" s="4">
        <f>'Structural Sugars'!B19</f>
        <v>0</v>
      </c>
      <c r="I12" s="4">
        <f>'Uronic Acid'!C13</f>
        <v>0</v>
      </c>
      <c r="J12" s="4">
        <f>Acetate!C13</f>
        <v>0</v>
      </c>
    </row>
    <row r="13" spans="1:10">
      <c r="A13" s="109" t="s">
        <v>15</v>
      </c>
      <c r="E13" s="3">
        <f>Ash!B13</f>
        <v>0</v>
      </c>
      <c r="F13" s="3">
        <f>Protein!C14</f>
        <v>0</v>
      </c>
      <c r="G13" s="3">
        <f>Lignin!B13</f>
        <v>0</v>
      </c>
      <c r="H13" s="4">
        <f>'Structural Sugars'!B20</f>
        <v>0</v>
      </c>
      <c r="I13" s="4">
        <f>'Uronic Acid'!C14</f>
        <v>0</v>
      </c>
      <c r="J13" s="4">
        <f>Acetate!C14</f>
        <v>0</v>
      </c>
    </row>
    <row r="14" spans="1:10">
      <c r="A14" s="109">
        <v>7</v>
      </c>
      <c r="E14" s="3">
        <f>Ash!B14</f>
        <v>0</v>
      </c>
      <c r="F14" s="3">
        <f>Protein!C15</f>
        <v>0</v>
      </c>
      <c r="G14" s="3">
        <f>Lignin!B14</f>
        <v>0</v>
      </c>
      <c r="H14" s="4">
        <f>'Structural Sugars'!B21</f>
        <v>0</v>
      </c>
      <c r="I14" s="4">
        <f>'Uronic Acid'!C15</f>
        <v>0</v>
      </c>
      <c r="J14" s="4">
        <f>Acetate!C15</f>
        <v>0</v>
      </c>
    </row>
    <row r="15" spans="1:10">
      <c r="A15" s="109" t="s">
        <v>16</v>
      </c>
      <c r="E15" s="3">
        <f>Ash!B15</f>
        <v>0</v>
      </c>
      <c r="F15" s="3">
        <f>Protein!C16</f>
        <v>0</v>
      </c>
      <c r="G15" s="3">
        <f>Lignin!B15</f>
        <v>0</v>
      </c>
      <c r="H15" s="4">
        <f>'Structural Sugars'!B22</f>
        <v>0</v>
      </c>
      <c r="I15" s="4">
        <f>'Uronic Acid'!C16</f>
        <v>0</v>
      </c>
      <c r="J15" s="4">
        <f>Acetate!C16</f>
        <v>0</v>
      </c>
    </row>
    <row r="16" spans="1:10">
      <c r="A16" s="109">
        <v>8</v>
      </c>
      <c r="E16" s="3">
        <f>Ash!B16</f>
        <v>0</v>
      </c>
      <c r="F16" s="3">
        <f>Protein!C17</f>
        <v>0</v>
      </c>
      <c r="G16" s="3">
        <f>Lignin!B16</f>
        <v>0</v>
      </c>
      <c r="H16" s="4">
        <f>'Structural Sugars'!B23</f>
        <v>0</v>
      </c>
      <c r="I16" s="4">
        <f>'Uronic Acid'!C17</f>
        <v>0</v>
      </c>
      <c r="J16" s="4">
        <f>Acetate!C17</f>
        <v>0</v>
      </c>
    </row>
    <row r="17" spans="1:10">
      <c r="A17" s="109" t="s">
        <v>17</v>
      </c>
      <c r="E17" s="3">
        <f>Ash!B17</f>
        <v>0</v>
      </c>
      <c r="F17" s="3">
        <f>Protein!C18</f>
        <v>0</v>
      </c>
      <c r="G17" s="3">
        <f>Lignin!B17</f>
        <v>0</v>
      </c>
      <c r="H17" s="4">
        <f>'Structural Sugars'!B24</f>
        <v>0</v>
      </c>
      <c r="I17" s="4">
        <f>'Uronic Acid'!C18</f>
        <v>0</v>
      </c>
      <c r="J17" s="4">
        <f>Acetate!C18</f>
        <v>0</v>
      </c>
    </row>
    <row r="18" spans="1:10">
      <c r="A18" s="109">
        <v>9</v>
      </c>
      <c r="E18" s="3">
        <f>Ash!B18</f>
        <v>0</v>
      </c>
      <c r="F18" s="3">
        <f>Protein!C19</f>
        <v>0</v>
      </c>
      <c r="G18" s="3">
        <f>Lignin!B18</f>
        <v>0</v>
      </c>
      <c r="H18" s="4">
        <f>'Structural Sugars'!B25</f>
        <v>0</v>
      </c>
      <c r="I18" s="4">
        <f>'Uronic Acid'!C19</f>
        <v>0</v>
      </c>
      <c r="J18" s="4">
        <f>Acetate!C19</f>
        <v>0</v>
      </c>
    </row>
    <row r="19" spans="1:10">
      <c r="A19" s="109" t="s">
        <v>18</v>
      </c>
      <c r="E19" s="3">
        <f>Ash!B19</f>
        <v>0</v>
      </c>
      <c r="F19" s="3">
        <f>Protein!C20</f>
        <v>0</v>
      </c>
      <c r="G19" s="3">
        <f>Lignin!B19</f>
        <v>0</v>
      </c>
      <c r="H19" s="4">
        <f>'Structural Sugars'!B26</f>
        <v>0</v>
      </c>
      <c r="I19" s="4">
        <f>'Uronic Acid'!C20</f>
        <v>0</v>
      </c>
      <c r="J19" s="4">
        <f>Acetate!C20</f>
        <v>0</v>
      </c>
    </row>
    <row r="20" spans="1:10">
      <c r="A20" s="109">
        <v>10</v>
      </c>
      <c r="E20" s="3">
        <f>Ash!B20</f>
        <v>0</v>
      </c>
      <c r="F20" s="3">
        <f>Protein!C21</f>
        <v>0</v>
      </c>
      <c r="G20" s="3">
        <f>Lignin!B20</f>
        <v>0</v>
      </c>
      <c r="H20" s="4">
        <f>'Structural Sugars'!B27</f>
        <v>0</v>
      </c>
      <c r="I20" s="4">
        <f>'Uronic Acid'!C21</f>
        <v>0</v>
      </c>
      <c r="J20" s="4">
        <f>Acetate!C21</f>
        <v>0</v>
      </c>
    </row>
    <row r="21" spans="1:10">
      <c r="A21" s="109" t="s">
        <v>19</v>
      </c>
      <c r="E21" s="3">
        <f>Ash!B21</f>
        <v>0</v>
      </c>
      <c r="F21" s="3">
        <f>Protein!C22</f>
        <v>0</v>
      </c>
      <c r="G21" s="3">
        <f>Lignin!B21</f>
        <v>0</v>
      </c>
      <c r="H21" s="4">
        <f>'Structural Sugars'!B28</f>
        <v>0</v>
      </c>
      <c r="I21" s="4">
        <f>'Uronic Acid'!C22</f>
        <v>0</v>
      </c>
      <c r="J21" s="4">
        <f>Acetate!C22</f>
        <v>0</v>
      </c>
    </row>
    <row r="22" spans="1:10">
      <c r="A22" s="109">
        <v>11</v>
      </c>
      <c r="E22" s="3">
        <f>Ash!B22</f>
        <v>0</v>
      </c>
      <c r="F22" s="3">
        <f>Protein!C23</f>
        <v>0</v>
      </c>
      <c r="G22" s="3">
        <f>Lignin!B22</f>
        <v>0</v>
      </c>
      <c r="H22" s="4">
        <f>'Structural Sugars'!B29</f>
        <v>0</v>
      </c>
      <c r="I22" s="4">
        <f>'Uronic Acid'!C23</f>
        <v>0</v>
      </c>
      <c r="J22" s="4">
        <f>Acetate!C23</f>
        <v>0</v>
      </c>
    </row>
    <row r="23" spans="1:10">
      <c r="A23" s="109" t="s">
        <v>20</v>
      </c>
      <c r="E23" s="3">
        <f>Ash!B23</f>
        <v>0</v>
      </c>
      <c r="F23" s="3">
        <f>Protein!C24</f>
        <v>0</v>
      </c>
      <c r="G23" s="3">
        <f>Lignin!B23</f>
        <v>0</v>
      </c>
      <c r="H23" s="4">
        <f>'Structural Sugars'!B30</f>
        <v>0</v>
      </c>
      <c r="I23" s="4">
        <f>'Uronic Acid'!C24</f>
        <v>0</v>
      </c>
      <c r="J23" s="4">
        <f>Acetate!C24</f>
        <v>0</v>
      </c>
    </row>
    <row r="24" spans="1:10">
      <c r="A24" s="109">
        <v>12</v>
      </c>
      <c r="E24" s="3">
        <f>Ash!B24</f>
        <v>0</v>
      </c>
      <c r="F24" s="3">
        <f>Protein!C25</f>
        <v>0</v>
      </c>
      <c r="G24" s="3">
        <f>Lignin!B24</f>
        <v>0</v>
      </c>
      <c r="H24" s="4">
        <f>'Structural Sugars'!B31</f>
        <v>0</v>
      </c>
      <c r="I24" s="4">
        <f>'Uronic Acid'!C25</f>
        <v>0</v>
      </c>
      <c r="J24" s="4">
        <f>Acetate!C25</f>
        <v>0</v>
      </c>
    </row>
    <row r="25" spans="1:10">
      <c r="A25" s="109" t="s">
        <v>21</v>
      </c>
      <c r="E25" s="3">
        <f>Ash!B25</f>
        <v>0</v>
      </c>
      <c r="F25" s="3">
        <f>Protein!C26</f>
        <v>0</v>
      </c>
      <c r="G25" s="3">
        <f>Lignin!B25</f>
        <v>0</v>
      </c>
      <c r="H25" s="4">
        <f>'Structural Sugars'!B32</f>
        <v>0</v>
      </c>
      <c r="I25" s="4">
        <f>'Uronic Acid'!C26</f>
        <v>0</v>
      </c>
      <c r="J25" s="4">
        <f>Acetate!C26</f>
        <v>0</v>
      </c>
    </row>
    <row r="26" spans="1:10">
      <c r="A26" s="109">
        <v>13</v>
      </c>
      <c r="E26" s="3">
        <f>Ash!B26</f>
        <v>0</v>
      </c>
      <c r="F26" s="3">
        <f>Protein!C27</f>
        <v>0</v>
      </c>
      <c r="G26" s="3">
        <f>Lignin!B26</f>
        <v>0</v>
      </c>
      <c r="H26" s="4">
        <f>'Structural Sugars'!B33</f>
        <v>0</v>
      </c>
      <c r="I26" s="4">
        <f>'Uronic Acid'!C27</f>
        <v>0</v>
      </c>
      <c r="J26" s="4">
        <f>Acetate!C27</f>
        <v>0</v>
      </c>
    </row>
    <row r="27" spans="1:10">
      <c r="A27" s="109" t="s">
        <v>22</v>
      </c>
      <c r="E27" s="3">
        <f>Ash!B27</f>
        <v>0</v>
      </c>
      <c r="F27" s="3">
        <f>Protein!C28</f>
        <v>0</v>
      </c>
      <c r="G27" s="3">
        <f>Lignin!B27</f>
        <v>0</v>
      </c>
      <c r="H27" s="4">
        <f>'Structural Sugars'!B34</f>
        <v>0</v>
      </c>
      <c r="I27" s="4">
        <f>'Uronic Acid'!C28</f>
        <v>0</v>
      </c>
      <c r="J27" s="4">
        <f>Acetate!C28</f>
        <v>0</v>
      </c>
    </row>
    <row r="28" spans="1:10">
      <c r="A28" s="109">
        <v>14</v>
      </c>
      <c r="E28" s="3">
        <f>Ash!B28</f>
        <v>0</v>
      </c>
      <c r="F28" s="3">
        <f>Protein!C29</f>
        <v>0</v>
      </c>
      <c r="G28" s="3">
        <f>Lignin!B28</f>
        <v>0</v>
      </c>
      <c r="H28" s="4">
        <f>'Structural Sugars'!B35</f>
        <v>0</v>
      </c>
      <c r="I28" s="4">
        <f>'Uronic Acid'!C29</f>
        <v>0</v>
      </c>
      <c r="J28" s="4">
        <f>Acetate!C29</f>
        <v>0</v>
      </c>
    </row>
    <row r="29" spans="1:10">
      <c r="A29" s="109" t="s">
        <v>23</v>
      </c>
      <c r="E29" s="3">
        <f>Ash!B29</f>
        <v>0</v>
      </c>
      <c r="F29" s="3">
        <f>Protein!C30</f>
        <v>0</v>
      </c>
      <c r="G29" s="3">
        <f>Lignin!B29</f>
        <v>0</v>
      </c>
      <c r="H29" s="4">
        <f>'Structural Sugars'!B36</f>
        <v>0</v>
      </c>
      <c r="I29" s="4">
        <f>'Uronic Acid'!C30</f>
        <v>0</v>
      </c>
      <c r="J29" s="4">
        <f>Acetate!C30</f>
        <v>0</v>
      </c>
    </row>
    <row r="30" spans="1:10">
      <c r="A30" s="109">
        <v>15</v>
      </c>
      <c r="E30" s="3">
        <f>Ash!B30</f>
        <v>0</v>
      </c>
      <c r="F30" s="3">
        <f>Protein!C31</f>
        <v>0</v>
      </c>
      <c r="G30" s="3">
        <f>Lignin!B30</f>
        <v>0</v>
      </c>
      <c r="H30" s="4">
        <f>'Structural Sugars'!B37</f>
        <v>0</v>
      </c>
      <c r="I30" s="4">
        <f>'Uronic Acid'!C31</f>
        <v>0</v>
      </c>
      <c r="J30" s="4">
        <f>Acetate!C31</f>
        <v>0</v>
      </c>
    </row>
    <row r="31" spans="1:10">
      <c r="A31" s="109" t="s">
        <v>24</v>
      </c>
      <c r="E31" s="3">
        <f>Ash!B31</f>
        <v>0</v>
      </c>
      <c r="F31" s="3">
        <f>Protein!C32</f>
        <v>0</v>
      </c>
      <c r="G31" s="3">
        <f>Lignin!B31</f>
        <v>0</v>
      </c>
      <c r="H31" s="4">
        <f>'Structural Sugars'!B38</f>
        <v>0</v>
      </c>
      <c r="I31" s="4">
        <f>'Uronic Acid'!C32</f>
        <v>0</v>
      </c>
      <c r="J31" s="4">
        <f>Acetate!C32</f>
        <v>0</v>
      </c>
    </row>
    <row r="32" spans="1:10">
      <c r="A32" s="109">
        <v>16</v>
      </c>
      <c r="E32" s="3">
        <f>Ash!B32</f>
        <v>0</v>
      </c>
      <c r="F32" s="3">
        <f>Protein!C33</f>
        <v>0</v>
      </c>
      <c r="G32" s="3">
        <f>Lignin!B32</f>
        <v>0</v>
      </c>
      <c r="H32" s="4">
        <f>'Structural Sugars'!B39</f>
        <v>0</v>
      </c>
      <c r="I32" s="4">
        <f>'Uronic Acid'!C33</f>
        <v>0</v>
      </c>
      <c r="J32" s="4">
        <f>Acetate!C33</f>
        <v>0</v>
      </c>
    </row>
    <row r="33" spans="1:10">
      <c r="A33" s="109" t="s">
        <v>25</v>
      </c>
      <c r="E33" s="3">
        <f>Ash!B33</f>
        <v>0</v>
      </c>
      <c r="F33" s="3">
        <f>Protein!C34</f>
        <v>0</v>
      </c>
      <c r="G33" s="3">
        <f>Lignin!B33</f>
        <v>0</v>
      </c>
      <c r="H33" s="4">
        <f>'Structural Sugars'!B40</f>
        <v>0</v>
      </c>
      <c r="I33" s="4">
        <f>'Uronic Acid'!C34</f>
        <v>0</v>
      </c>
      <c r="J33" s="4">
        <f>Acetate!C34</f>
        <v>0</v>
      </c>
    </row>
    <row r="34" spans="1:10">
      <c r="A34" s="109">
        <v>17</v>
      </c>
      <c r="E34" s="3">
        <f>Ash!B34</f>
        <v>0</v>
      </c>
      <c r="F34" s="3">
        <f>Protein!C35</f>
        <v>0</v>
      </c>
      <c r="G34" s="3">
        <f>Lignin!B34</f>
        <v>0</v>
      </c>
      <c r="H34" s="4">
        <f>'Structural Sugars'!B41</f>
        <v>0</v>
      </c>
      <c r="I34" s="4">
        <f>'Uronic Acid'!C35</f>
        <v>0</v>
      </c>
      <c r="J34" s="4">
        <f>Acetate!C35</f>
        <v>0</v>
      </c>
    </row>
    <row r="35" spans="1:10">
      <c r="A35" s="109" t="s">
        <v>26</v>
      </c>
      <c r="E35" s="3">
        <f>Ash!B35</f>
        <v>0</v>
      </c>
      <c r="F35" s="3">
        <f>Protein!C36</f>
        <v>0</v>
      </c>
      <c r="G35" s="3">
        <f>Lignin!B35</f>
        <v>0</v>
      </c>
      <c r="H35" s="4">
        <f>'Structural Sugars'!B42</f>
        <v>0</v>
      </c>
      <c r="I35" s="4">
        <f>'Uronic Acid'!C36</f>
        <v>0</v>
      </c>
      <c r="J35" s="4">
        <f>Acetate!C36</f>
        <v>0</v>
      </c>
    </row>
    <row r="36" spans="1:10">
      <c r="A36" s="109">
        <v>18</v>
      </c>
      <c r="E36" s="3">
        <f>Ash!B36</f>
        <v>0</v>
      </c>
      <c r="F36" s="3">
        <f>Protein!C37</f>
        <v>0</v>
      </c>
      <c r="G36" s="3">
        <f>Lignin!B36</f>
        <v>0</v>
      </c>
      <c r="H36" s="4">
        <f>'Structural Sugars'!B43</f>
        <v>0</v>
      </c>
      <c r="I36" s="4">
        <f>'Uronic Acid'!C37</f>
        <v>0</v>
      </c>
      <c r="J36" s="4">
        <f>Acetate!C37</f>
        <v>0</v>
      </c>
    </row>
    <row r="37" spans="1:10">
      <c r="A37" s="109" t="s">
        <v>27</v>
      </c>
      <c r="E37" s="3">
        <f>Ash!B37</f>
        <v>0</v>
      </c>
      <c r="F37" s="3">
        <f>Protein!C38</f>
        <v>0</v>
      </c>
      <c r="G37" s="3">
        <f>Lignin!B37</f>
        <v>0</v>
      </c>
      <c r="H37" s="4">
        <f>'Structural Sugars'!B44</f>
        <v>0</v>
      </c>
      <c r="I37" s="4">
        <f>'Uronic Acid'!C38</f>
        <v>0</v>
      </c>
      <c r="J37" s="4">
        <f>Acetate!C38</f>
        <v>0</v>
      </c>
    </row>
    <row r="38" spans="1:10">
      <c r="A38" s="109">
        <v>19</v>
      </c>
      <c r="E38" s="3">
        <f>Ash!B38</f>
        <v>0</v>
      </c>
      <c r="F38" s="3">
        <f>Protein!C39</f>
        <v>0</v>
      </c>
      <c r="G38" s="3">
        <f>Lignin!B38</f>
        <v>0</v>
      </c>
      <c r="H38" s="4">
        <f>'Structural Sugars'!B45</f>
        <v>0</v>
      </c>
      <c r="I38" s="4">
        <f>'Uronic Acid'!C39</f>
        <v>0</v>
      </c>
      <c r="J38" s="4">
        <f>Acetate!C39</f>
        <v>0</v>
      </c>
    </row>
    <row r="39" spans="1:10">
      <c r="A39" s="109" t="s">
        <v>28</v>
      </c>
      <c r="E39" s="3">
        <f>Ash!B39</f>
        <v>0</v>
      </c>
      <c r="F39" s="3">
        <f>Protein!C40</f>
        <v>0</v>
      </c>
      <c r="G39" s="3">
        <f>Lignin!B39</f>
        <v>0</v>
      </c>
      <c r="H39" s="4">
        <f>'Structural Sugars'!B46</f>
        <v>0</v>
      </c>
      <c r="I39" s="4">
        <f>'Uronic Acid'!C40</f>
        <v>0</v>
      </c>
      <c r="J39" s="4">
        <f>Acetate!C40</f>
        <v>0</v>
      </c>
    </row>
    <row r="40" spans="1:10">
      <c r="A40" s="109">
        <v>20</v>
      </c>
      <c r="E40" s="3">
        <f>Ash!B40</f>
        <v>0</v>
      </c>
      <c r="F40" s="3">
        <f>Protein!C41</f>
        <v>0</v>
      </c>
      <c r="G40" s="3">
        <f>Lignin!B40</f>
        <v>0</v>
      </c>
      <c r="H40" s="4">
        <f>'Structural Sugars'!B47</f>
        <v>0</v>
      </c>
      <c r="I40" s="4">
        <f>'Uronic Acid'!C41</f>
        <v>0</v>
      </c>
      <c r="J40" s="4">
        <f>Acetate!C41</f>
        <v>0</v>
      </c>
    </row>
    <row r="41" spans="1:10">
      <c r="A41" s="109" t="s">
        <v>29</v>
      </c>
      <c r="E41" s="3">
        <f>Ash!B41</f>
        <v>0</v>
      </c>
      <c r="F41" s="3">
        <f>Protein!C42</f>
        <v>0</v>
      </c>
      <c r="G41" s="3">
        <f>Lignin!B41</f>
        <v>0</v>
      </c>
      <c r="H41" s="4">
        <f>'Structural Sugars'!B48</f>
        <v>0</v>
      </c>
      <c r="I41" s="4">
        <f>'Uronic Acid'!C42</f>
        <v>0</v>
      </c>
      <c r="J41" s="4">
        <f>Acetate!C42</f>
        <v>0</v>
      </c>
    </row>
    <row r="42" spans="1:10">
      <c r="A42" s="109">
        <v>21</v>
      </c>
      <c r="E42" s="3">
        <f>Ash!B42</f>
        <v>0</v>
      </c>
      <c r="F42" s="3">
        <f>Protein!C43</f>
        <v>0</v>
      </c>
      <c r="G42" s="3">
        <f>Lignin!B42</f>
        <v>0</v>
      </c>
      <c r="H42" s="4">
        <f>'Structural Sugars'!B49</f>
        <v>0</v>
      </c>
      <c r="I42" s="4">
        <f>'Uronic Acid'!C43</f>
        <v>0</v>
      </c>
      <c r="J42" s="4">
        <f>Acetate!C43</f>
        <v>0</v>
      </c>
    </row>
    <row r="43" spans="1:10">
      <c r="A43" s="109" t="s">
        <v>30</v>
      </c>
      <c r="E43" s="3">
        <f>Ash!B43</f>
        <v>0</v>
      </c>
      <c r="F43" s="3">
        <f>Protein!C44</f>
        <v>0</v>
      </c>
      <c r="G43" s="3">
        <f>Lignin!B43</f>
        <v>0</v>
      </c>
      <c r="H43" s="4">
        <f>'Structural Sugars'!B50</f>
        <v>0</v>
      </c>
      <c r="I43" s="4">
        <f>'Uronic Acid'!C44</f>
        <v>0</v>
      </c>
      <c r="J43" s="4">
        <f>Acetate!C44</f>
        <v>0</v>
      </c>
    </row>
    <row r="44" spans="1:10">
      <c r="A44" s="109">
        <v>22</v>
      </c>
      <c r="E44" s="3">
        <f>Ash!B44</f>
        <v>0</v>
      </c>
      <c r="F44" s="3">
        <f>Protein!C45</f>
        <v>0</v>
      </c>
      <c r="G44" s="3">
        <f>Lignin!B44</f>
        <v>0</v>
      </c>
      <c r="H44" s="4">
        <f>'Structural Sugars'!B51</f>
        <v>0</v>
      </c>
      <c r="I44" s="4">
        <f>'Uronic Acid'!C45</f>
        <v>0</v>
      </c>
      <c r="J44" s="4">
        <f>Acetate!C45</f>
        <v>0</v>
      </c>
    </row>
    <row r="45" spans="1:10">
      <c r="A45" s="109" t="s">
        <v>31</v>
      </c>
      <c r="E45" s="3">
        <f>Ash!B45</f>
        <v>0</v>
      </c>
      <c r="F45" s="3">
        <f>Protein!C46</f>
        <v>0</v>
      </c>
      <c r="G45" s="3">
        <f>Lignin!B45</f>
        <v>0</v>
      </c>
      <c r="H45" s="4">
        <f>'Structural Sugars'!B52</f>
        <v>0</v>
      </c>
      <c r="I45" s="4">
        <f>'Uronic Acid'!C46</f>
        <v>0</v>
      </c>
      <c r="J45" s="4">
        <f>Acetate!C46</f>
        <v>0</v>
      </c>
    </row>
    <row r="46" spans="1:10">
      <c r="A46" s="109">
        <v>23</v>
      </c>
      <c r="E46" s="3">
        <f>Ash!B46</f>
        <v>0</v>
      </c>
      <c r="F46" s="3">
        <f>Protein!C47</f>
        <v>0</v>
      </c>
      <c r="G46" s="3">
        <f>Lignin!B46</f>
        <v>0</v>
      </c>
      <c r="H46" s="4">
        <f>'Structural Sugars'!B53</f>
        <v>0</v>
      </c>
      <c r="I46" s="4">
        <f>'Uronic Acid'!C47</f>
        <v>0</v>
      </c>
      <c r="J46" s="4">
        <f>Acetate!C47</f>
        <v>0</v>
      </c>
    </row>
    <row r="47" spans="1:10">
      <c r="A47" s="109" t="s">
        <v>32</v>
      </c>
      <c r="E47" s="3">
        <f>Ash!B47</f>
        <v>0</v>
      </c>
      <c r="F47" s="3">
        <f>Protein!C48</f>
        <v>0</v>
      </c>
      <c r="G47" s="3">
        <f>Lignin!B47</f>
        <v>0</v>
      </c>
      <c r="H47" s="4">
        <f>'Structural Sugars'!B54</f>
        <v>0</v>
      </c>
      <c r="I47" s="4">
        <f>'Uronic Acid'!C48</f>
        <v>0</v>
      </c>
      <c r="J47" s="4">
        <f>Acetate!C48</f>
        <v>0</v>
      </c>
    </row>
    <row r="48" spans="1:10">
      <c r="A48" s="109">
        <v>24</v>
      </c>
      <c r="E48" s="3">
        <f>Ash!B48</f>
        <v>0</v>
      </c>
      <c r="F48" s="3">
        <f>Protein!C49</f>
        <v>0</v>
      </c>
      <c r="G48" s="3">
        <f>Lignin!B48</f>
        <v>0</v>
      </c>
      <c r="H48" s="4">
        <f>'Structural Sugars'!B55</f>
        <v>0</v>
      </c>
      <c r="I48" s="4">
        <f>'Uronic Acid'!C49</f>
        <v>0</v>
      </c>
      <c r="J48" s="4">
        <f>Acetate!C49</f>
        <v>0</v>
      </c>
    </row>
    <row r="49" spans="1:10">
      <c r="A49" s="109" t="s">
        <v>33</v>
      </c>
      <c r="E49" s="3">
        <f>Ash!B49</f>
        <v>0</v>
      </c>
      <c r="F49" s="3">
        <f>Protein!C50</f>
        <v>0</v>
      </c>
      <c r="G49" s="3">
        <f>Lignin!B49</f>
        <v>0</v>
      </c>
      <c r="H49" s="4">
        <f>'Structural Sugars'!B56</f>
        <v>0</v>
      </c>
      <c r="I49" s="4">
        <f>'Uronic Acid'!C50</f>
        <v>0</v>
      </c>
      <c r="J49" s="4">
        <f>Acetate!C50</f>
        <v>0</v>
      </c>
    </row>
    <row r="50" spans="1:10">
      <c r="A50" s="109">
        <v>25</v>
      </c>
      <c r="E50" s="3">
        <f>Ash!B50</f>
        <v>0</v>
      </c>
      <c r="F50" s="3">
        <f>Protein!C51</f>
        <v>0</v>
      </c>
      <c r="G50" s="3">
        <f>Lignin!B50</f>
        <v>0</v>
      </c>
      <c r="H50" s="4">
        <f>'Structural Sugars'!B57</f>
        <v>0</v>
      </c>
      <c r="I50" s="4">
        <f>'Uronic Acid'!C51</f>
        <v>0</v>
      </c>
      <c r="J50" s="4">
        <f>Acetate!C51</f>
        <v>0</v>
      </c>
    </row>
    <row r="51" spans="1:10">
      <c r="A51" s="109" t="s">
        <v>34</v>
      </c>
      <c r="E51" s="3">
        <f>Ash!B51</f>
        <v>0</v>
      </c>
      <c r="F51" s="3">
        <f>Protein!C52</f>
        <v>0</v>
      </c>
      <c r="G51" s="3">
        <f>Lignin!B51</f>
        <v>0</v>
      </c>
      <c r="H51" s="4">
        <f>'Structural Sugars'!B58</f>
        <v>0</v>
      </c>
      <c r="I51" s="4">
        <f>'Uronic Acid'!C52</f>
        <v>0</v>
      </c>
      <c r="J51" s="4">
        <f>Acetate!C52</f>
        <v>0</v>
      </c>
    </row>
    <row r="52" spans="1:10">
      <c r="A52" s="109">
        <v>26</v>
      </c>
      <c r="E52" s="3">
        <f>Ash!B52</f>
        <v>0</v>
      </c>
      <c r="F52" s="3">
        <f>Protein!C53</f>
        <v>0</v>
      </c>
      <c r="G52" s="3">
        <f>Lignin!B52</f>
        <v>0</v>
      </c>
      <c r="H52" s="4">
        <f>'Structural Sugars'!B59</f>
        <v>0</v>
      </c>
      <c r="I52" s="4">
        <f>'Uronic Acid'!C53</f>
        <v>0</v>
      </c>
      <c r="J52" s="4">
        <f>Acetate!C53</f>
        <v>0</v>
      </c>
    </row>
    <row r="53" spans="1:10">
      <c r="A53" s="109" t="s">
        <v>35</v>
      </c>
      <c r="E53" s="3">
        <f>Ash!B53</f>
        <v>0</v>
      </c>
      <c r="F53" s="3">
        <f>Protein!C54</f>
        <v>0</v>
      </c>
      <c r="G53" s="3">
        <f>Lignin!B53</f>
        <v>0</v>
      </c>
      <c r="H53" s="4">
        <f>'Structural Sugars'!B60</f>
        <v>0</v>
      </c>
      <c r="I53" s="4">
        <f>'Uronic Acid'!C54</f>
        <v>0</v>
      </c>
      <c r="J53" s="4">
        <f>Acetate!C54</f>
        <v>0</v>
      </c>
    </row>
    <row r="54" spans="1:10">
      <c r="A54" s="109">
        <v>27</v>
      </c>
      <c r="E54" s="3">
        <f>Ash!B54</f>
        <v>0</v>
      </c>
      <c r="F54" s="3">
        <f>Protein!C55</f>
        <v>0</v>
      </c>
      <c r="G54" s="3">
        <f>Lignin!B54</f>
        <v>0</v>
      </c>
      <c r="H54" s="4">
        <f>'Structural Sugars'!B61</f>
        <v>0</v>
      </c>
      <c r="I54" s="4">
        <f>'Uronic Acid'!C55</f>
        <v>0</v>
      </c>
      <c r="J54" s="4">
        <f>Acetate!C55</f>
        <v>0</v>
      </c>
    </row>
    <row r="55" spans="1:10">
      <c r="A55" s="109" t="s">
        <v>36</v>
      </c>
      <c r="E55" s="3">
        <f>Ash!B55</f>
        <v>0</v>
      </c>
      <c r="F55" s="3">
        <f>Protein!C56</f>
        <v>0</v>
      </c>
      <c r="G55" s="3">
        <f>Lignin!B55</f>
        <v>0</v>
      </c>
      <c r="H55" s="4">
        <f>'Structural Sugars'!B62</f>
        <v>0</v>
      </c>
      <c r="I55" s="4">
        <f>'Uronic Acid'!C56</f>
        <v>0</v>
      </c>
      <c r="J55" s="4">
        <f>Acetate!C56</f>
        <v>0</v>
      </c>
    </row>
    <row r="56" spans="1:10">
      <c r="A56" s="109">
        <v>28</v>
      </c>
      <c r="E56" s="3">
        <f>Ash!B56</f>
        <v>0</v>
      </c>
      <c r="F56" s="3">
        <f>Protein!C57</f>
        <v>0</v>
      </c>
      <c r="G56" s="3">
        <f>Lignin!B56</f>
        <v>0</v>
      </c>
      <c r="H56" s="4">
        <f>'Structural Sugars'!B63</f>
        <v>0</v>
      </c>
      <c r="I56" s="4">
        <f>'Uronic Acid'!C57</f>
        <v>0</v>
      </c>
      <c r="J56" s="4">
        <f>Acetate!C57</f>
        <v>0</v>
      </c>
    </row>
    <row r="57" spans="1:10">
      <c r="A57" s="109" t="s">
        <v>37</v>
      </c>
      <c r="E57" s="3">
        <f>Ash!B57</f>
        <v>0</v>
      </c>
      <c r="F57" s="3">
        <f>Protein!C58</f>
        <v>0</v>
      </c>
      <c r="G57" s="3">
        <f>Lignin!B57</f>
        <v>0</v>
      </c>
      <c r="H57" s="4">
        <f>'Structural Sugars'!B64</f>
        <v>0</v>
      </c>
      <c r="I57" s="4">
        <f>'Uronic Acid'!C58</f>
        <v>0</v>
      </c>
      <c r="J57" s="4">
        <f>Acetate!C58</f>
        <v>0</v>
      </c>
    </row>
    <row r="58" spans="1:10">
      <c r="A58" s="109">
        <v>29</v>
      </c>
      <c r="E58" s="3">
        <f>Ash!B58</f>
        <v>0</v>
      </c>
      <c r="F58" s="3">
        <f>Protein!C59</f>
        <v>0</v>
      </c>
      <c r="G58" s="3">
        <f>Lignin!B58</f>
        <v>0</v>
      </c>
      <c r="H58" s="4">
        <f>'Structural Sugars'!B65</f>
        <v>0</v>
      </c>
      <c r="I58" s="4">
        <f>'Uronic Acid'!C59</f>
        <v>0</v>
      </c>
      <c r="J58" s="4">
        <f>Acetate!C59</f>
        <v>0</v>
      </c>
    </row>
    <row r="59" spans="1:10">
      <c r="A59" s="109" t="s">
        <v>38</v>
      </c>
      <c r="E59" s="3">
        <f>Ash!B59</f>
        <v>0</v>
      </c>
      <c r="F59" s="3">
        <f>Protein!C60</f>
        <v>0</v>
      </c>
      <c r="G59" s="3">
        <f>Lignin!B59</f>
        <v>0</v>
      </c>
      <c r="H59" s="4">
        <f>'Structural Sugars'!B66</f>
        <v>0</v>
      </c>
      <c r="I59" s="4">
        <f>'Uronic Acid'!C60</f>
        <v>0</v>
      </c>
      <c r="J59" s="4">
        <f>Acetate!C60</f>
        <v>0</v>
      </c>
    </row>
    <row r="60" spans="1:10">
      <c r="A60" s="109">
        <v>30</v>
      </c>
      <c r="E60" s="3">
        <f>Ash!B60</f>
        <v>0</v>
      </c>
      <c r="F60" s="3">
        <f>Protein!C61</f>
        <v>0</v>
      </c>
      <c r="G60" s="3">
        <f>Lignin!B60</f>
        <v>0</v>
      </c>
      <c r="H60" s="4">
        <f>'Structural Sugars'!B67</f>
        <v>0</v>
      </c>
      <c r="I60" s="4">
        <f>'Uronic Acid'!C61</f>
        <v>0</v>
      </c>
      <c r="J60" s="4">
        <f>Acetate!C61</f>
        <v>0</v>
      </c>
    </row>
    <row r="61" spans="1:10">
      <c r="A61" s="109" t="s">
        <v>39</v>
      </c>
      <c r="E61" s="3">
        <f>Ash!B61</f>
        <v>0</v>
      </c>
      <c r="F61" s="3">
        <f>Protein!C62</f>
        <v>0</v>
      </c>
      <c r="G61" s="3">
        <f>Lignin!B61</f>
        <v>0</v>
      </c>
      <c r="H61" s="4">
        <f>'Structural Sugars'!B68</f>
        <v>0</v>
      </c>
      <c r="I61" s="4">
        <f>'Uronic Acid'!C62</f>
        <v>0</v>
      </c>
      <c r="J61" s="4">
        <f>Acetate!C62</f>
        <v>0</v>
      </c>
    </row>
  </sheetData>
  <sheetProtection sheet="1" objects="1" scenarios="1"/>
  <phoneticPr fontId="2" type="noConversion"/>
  <printOptions gridLines="1"/>
  <pageMargins left="0.75" right="0.75" top="1" bottom="1" header="0.5" footer="0.5"/>
  <pageSetup paperSize="0" scale="80" fitToWidth="2" fitToHeight="5" orientation="landscape" horizontalDpi="4294967292" verticalDpi="4294967292"/>
  <headerFooter alignWithMargins="0">
    <oddHeader>&amp;A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4C546-EB35-4196-A1CA-C6017C92E6FF}">
  <sheetPr codeName="Sheet4">
    <pageSetUpPr fitToPage="1"/>
  </sheetPr>
  <dimension ref="A1:J62"/>
  <sheetViews>
    <sheetView workbookViewId="0">
      <pane xSplit="2" ySplit="2" topLeftCell="C3" activePane="bottomRight" state="frozen"/>
      <selection pane="bottomRight" activeCell="D4" sqref="D4"/>
      <selection pane="bottomLeft" activeCell="K2" sqref="K2"/>
      <selection pane="topRight" activeCell="K2" sqref="K2"/>
    </sheetView>
  </sheetViews>
  <sheetFormatPr defaultColWidth="11.42578125" defaultRowHeight="12"/>
  <cols>
    <col min="1" max="1" width="10.85546875" style="1" customWidth="1"/>
    <col min="2" max="2" width="16.42578125" style="6" customWidth="1"/>
    <col min="3" max="3" width="15.7109375" style="2" bestFit="1" customWidth="1"/>
    <col min="4" max="4" width="9.85546875" style="21" customWidth="1"/>
    <col min="5" max="7" width="7.28515625" style="18" customWidth="1"/>
    <col min="8" max="8" width="7.28515625" style="19" customWidth="1"/>
    <col min="9" max="9" width="7.28515625" style="27" customWidth="1"/>
    <col min="10" max="10" width="12.7109375" style="1" customWidth="1"/>
    <col min="11" max="16384" width="11.42578125" style="5"/>
  </cols>
  <sheetData>
    <row r="1" spans="1:10" s="1" customFormat="1">
      <c r="A1" s="109"/>
      <c r="B1" s="6"/>
      <c r="C1" s="6"/>
      <c r="D1" s="48" t="s">
        <v>40</v>
      </c>
      <c r="E1" s="111" t="s">
        <v>41</v>
      </c>
      <c r="F1" s="112"/>
      <c r="G1" s="112"/>
      <c r="H1" s="112"/>
      <c r="I1" s="112"/>
      <c r="J1" s="109"/>
    </row>
    <row r="2" spans="1:10" s="1" customFormat="1" ht="103.5">
      <c r="A2" s="32" t="s">
        <v>0</v>
      </c>
      <c r="B2" s="33" t="s">
        <v>42</v>
      </c>
      <c r="C2" s="49" t="s">
        <v>43</v>
      </c>
      <c r="D2" s="50" t="s">
        <v>44</v>
      </c>
      <c r="E2" s="51" t="s">
        <v>45</v>
      </c>
      <c r="F2" s="49" t="s">
        <v>46</v>
      </c>
      <c r="G2" s="49" t="s">
        <v>47</v>
      </c>
      <c r="H2" s="33" t="s">
        <v>48</v>
      </c>
      <c r="I2" s="34" t="s">
        <v>44</v>
      </c>
      <c r="J2" s="109" t="s">
        <v>49</v>
      </c>
    </row>
    <row r="3" spans="1:10">
      <c r="A3" s="109">
        <f>'TRB Record'!A2</f>
        <v>1</v>
      </c>
      <c r="B3" s="6">
        <f>'TRB Record'!C2</f>
        <v>0</v>
      </c>
      <c r="D3" s="53"/>
      <c r="E3" s="20"/>
      <c r="F3" s="7"/>
      <c r="G3" s="7"/>
      <c r="H3" s="11">
        <f>G3-E3</f>
        <v>0</v>
      </c>
      <c r="I3" s="35" t="str">
        <f>IF(F3=0,"",H3*100/F3)</f>
        <v/>
      </c>
      <c r="J3" s="16"/>
    </row>
    <row r="4" spans="1:10">
      <c r="A4" s="109" t="str">
        <f>'TRB Record'!A3</f>
        <v>replicate 1</v>
      </c>
      <c r="B4" s="6">
        <f>'TRB Record'!C3</f>
        <v>0</v>
      </c>
      <c r="D4" s="53"/>
      <c r="E4" s="20"/>
      <c r="F4" s="7"/>
      <c r="G4" s="7"/>
      <c r="H4" s="11">
        <f t="shared" ref="H4:H62" si="0">G4-E4</f>
        <v>0</v>
      </c>
      <c r="I4" s="35" t="str">
        <f t="shared" ref="I4:I62" si="1">IF(F4=0,"",H4*100/F4)</f>
        <v/>
      </c>
      <c r="J4" s="16">
        <f>IF(D3="",SUM(I3:I4)/2,AVERAGE(D3,D4))</f>
        <v>0</v>
      </c>
    </row>
    <row r="5" spans="1:10">
      <c r="A5" s="109">
        <f>'TRB Record'!A4</f>
        <v>2</v>
      </c>
      <c r="B5" s="6">
        <f>'TRB Record'!C4</f>
        <v>0</v>
      </c>
      <c r="D5" s="53"/>
      <c r="E5" s="20"/>
      <c r="F5" s="7"/>
      <c r="G5" s="7"/>
      <c r="H5" s="11">
        <f t="shared" si="0"/>
        <v>0</v>
      </c>
      <c r="I5" s="35" t="str">
        <f t="shared" si="1"/>
        <v/>
      </c>
      <c r="J5" s="16"/>
    </row>
    <row r="6" spans="1:10">
      <c r="A6" s="109" t="str">
        <f>'TRB Record'!A5</f>
        <v>replicate 2</v>
      </c>
      <c r="B6" s="6">
        <f>'TRB Record'!C5</f>
        <v>0</v>
      </c>
      <c r="D6" s="53"/>
      <c r="E6" s="20"/>
      <c r="F6" s="7"/>
      <c r="G6" s="7"/>
      <c r="H6" s="11">
        <f t="shared" si="0"/>
        <v>0</v>
      </c>
      <c r="I6" s="35" t="str">
        <f t="shared" si="1"/>
        <v/>
      </c>
      <c r="J6" s="16">
        <f>IF(D5="",SUM(I5:I6)/2,AVERAGE(D5,D6))</f>
        <v>0</v>
      </c>
    </row>
    <row r="7" spans="1:10">
      <c r="A7" s="109">
        <f>'TRB Record'!A6</f>
        <v>3</v>
      </c>
      <c r="B7" s="6">
        <f>'TRB Record'!C6</f>
        <v>0</v>
      </c>
      <c r="D7" s="53"/>
      <c r="E7" s="20"/>
      <c r="F7" s="7"/>
      <c r="G7" s="7"/>
      <c r="H7" s="11">
        <f t="shared" si="0"/>
        <v>0</v>
      </c>
      <c r="I7" s="35" t="str">
        <f t="shared" si="1"/>
        <v/>
      </c>
      <c r="J7" s="16"/>
    </row>
    <row r="8" spans="1:10">
      <c r="A8" s="109" t="str">
        <f>'TRB Record'!A7</f>
        <v>replicate 3</v>
      </c>
      <c r="B8" s="6">
        <f>'TRB Record'!C7</f>
        <v>0</v>
      </c>
      <c r="D8" s="53"/>
      <c r="E8" s="20"/>
      <c r="F8" s="7"/>
      <c r="G8" s="7"/>
      <c r="H8" s="11">
        <f t="shared" si="0"/>
        <v>0</v>
      </c>
      <c r="I8" s="35" t="str">
        <f t="shared" si="1"/>
        <v/>
      </c>
      <c r="J8" s="16">
        <f>IF(D7="",SUM(I7:I8)/2,AVERAGE(D7,D8))</f>
        <v>0</v>
      </c>
    </row>
    <row r="9" spans="1:10">
      <c r="A9" s="109">
        <f>'TRB Record'!A8</f>
        <v>4</v>
      </c>
      <c r="B9" s="6">
        <f>'TRB Record'!C8</f>
        <v>0</v>
      </c>
      <c r="D9" s="53"/>
      <c r="E9" s="20"/>
      <c r="F9" s="7"/>
      <c r="G9" s="7"/>
      <c r="H9" s="11">
        <f t="shared" si="0"/>
        <v>0</v>
      </c>
      <c r="I9" s="35" t="str">
        <f t="shared" si="1"/>
        <v/>
      </c>
      <c r="J9" s="16"/>
    </row>
    <row r="10" spans="1:10">
      <c r="A10" s="109" t="str">
        <f>'TRB Record'!A9</f>
        <v>replicate 4</v>
      </c>
      <c r="B10" s="6">
        <f>'TRB Record'!C9</f>
        <v>0</v>
      </c>
      <c r="D10" s="53"/>
      <c r="E10" s="20"/>
      <c r="F10" s="7"/>
      <c r="G10" s="7"/>
      <c r="H10" s="11">
        <f t="shared" si="0"/>
        <v>0</v>
      </c>
      <c r="I10" s="35" t="str">
        <f t="shared" si="1"/>
        <v/>
      </c>
      <c r="J10" s="16">
        <f>IF(D9="",SUM(I9:I10)/2,AVERAGE(D9,D10))</f>
        <v>0</v>
      </c>
    </row>
    <row r="11" spans="1:10">
      <c r="A11" s="109">
        <f>'TRB Record'!A10</f>
        <v>5</v>
      </c>
      <c r="B11" s="6">
        <f>'TRB Record'!C10</f>
        <v>0</v>
      </c>
      <c r="D11" s="53"/>
      <c r="E11" s="20"/>
      <c r="F11" s="7"/>
      <c r="G11" s="7"/>
      <c r="H11" s="11">
        <f t="shared" si="0"/>
        <v>0</v>
      </c>
      <c r="I11" s="35" t="str">
        <f t="shared" si="1"/>
        <v/>
      </c>
      <c r="J11" s="16"/>
    </row>
    <row r="12" spans="1:10">
      <c r="A12" s="109" t="str">
        <f>'TRB Record'!A11</f>
        <v>replicate 5</v>
      </c>
      <c r="B12" s="6">
        <f>'TRB Record'!C11</f>
        <v>0</v>
      </c>
      <c r="D12" s="53"/>
      <c r="E12" s="20"/>
      <c r="F12" s="7"/>
      <c r="G12" s="7"/>
      <c r="H12" s="11">
        <f t="shared" si="0"/>
        <v>0</v>
      </c>
      <c r="I12" s="35" t="str">
        <f t="shared" si="1"/>
        <v/>
      </c>
      <c r="J12" s="16">
        <f>IF(D11="",SUM(I11:I12)/2,AVERAGE(D11,D12))</f>
        <v>0</v>
      </c>
    </row>
    <row r="13" spans="1:10">
      <c r="A13" s="109">
        <f>'TRB Record'!A12</f>
        <v>6</v>
      </c>
      <c r="B13" s="6">
        <f>'TRB Record'!C12</f>
        <v>0</v>
      </c>
      <c r="D13" s="53"/>
      <c r="E13" s="20"/>
      <c r="F13" s="7"/>
      <c r="G13" s="7"/>
      <c r="H13" s="11">
        <f t="shared" si="0"/>
        <v>0</v>
      </c>
      <c r="I13" s="35" t="str">
        <f t="shared" si="1"/>
        <v/>
      </c>
      <c r="J13" s="16"/>
    </row>
    <row r="14" spans="1:10">
      <c r="A14" s="109" t="str">
        <f>'TRB Record'!A13</f>
        <v>replicate 6</v>
      </c>
      <c r="B14" s="6">
        <f>'TRB Record'!C13</f>
        <v>0</v>
      </c>
      <c r="D14" s="53"/>
      <c r="E14" s="20"/>
      <c r="F14" s="7"/>
      <c r="G14" s="7"/>
      <c r="H14" s="11">
        <f t="shared" si="0"/>
        <v>0</v>
      </c>
      <c r="I14" s="35" t="str">
        <f t="shared" si="1"/>
        <v/>
      </c>
      <c r="J14" s="16">
        <f>IF(D13="",SUM(I13:I14)/2,AVERAGE(D13,D14))</f>
        <v>0</v>
      </c>
    </row>
    <row r="15" spans="1:10">
      <c r="A15" s="109">
        <f>'TRB Record'!A14</f>
        <v>7</v>
      </c>
      <c r="B15" s="6">
        <f>'TRB Record'!C14</f>
        <v>0</v>
      </c>
      <c r="D15" s="53"/>
      <c r="E15" s="20"/>
      <c r="F15" s="7"/>
      <c r="G15" s="7"/>
      <c r="H15" s="11">
        <f t="shared" si="0"/>
        <v>0</v>
      </c>
      <c r="I15" s="35" t="str">
        <f t="shared" si="1"/>
        <v/>
      </c>
      <c r="J15" s="16"/>
    </row>
    <row r="16" spans="1:10">
      <c r="A16" s="109" t="str">
        <f>'TRB Record'!A15</f>
        <v>replicate 7</v>
      </c>
      <c r="B16" s="6">
        <f>'TRB Record'!C15</f>
        <v>0</v>
      </c>
      <c r="D16" s="53"/>
      <c r="E16" s="20"/>
      <c r="F16" s="7"/>
      <c r="G16" s="7"/>
      <c r="H16" s="11">
        <f t="shared" si="0"/>
        <v>0</v>
      </c>
      <c r="I16" s="35" t="str">
        <f t="shared" si="1"/>
        <v/>
      </c>
      <c r="J16" s="16">
        <f>IF(D15="",SUM(I15:I16)/2,AVERAGE(D15,D16))</f>
        <v>0</v>
      </c>
    </row>
    <row r="17" spans="1:10">
      <c r="A17" s="109">
        <f>'TRB Record'!A16</f>
        <v>8</v>
      </c>
      <c r="B17" s="6">
        <f>'TRB Record'!C16</f>
        <v>0</v>
      </c>
      <c r="D17" s="53"/>
      <c r="E17" s="20"/>
      <c r="F17" s="7"/>
      <c r="G17" s="7"/>
      <c r="H17" s="11">
        <f t="shared" si="0"/>
        <v>0</v>
      </c>
      <c r="I17" s="35" t="str">
        <f t="shared" si="1"/>
        <v/>
      </c>
      <c r="J17" s="16"/>
    </row>
    <row r="18" spans="1:10">
      <c r="A18" s="109" t="str">
        <f>'TRB Record'!A17</f>
        <v>replicate 8</v>
      </c>
      <c r="B18" s="6">
        <f>'TRB Record'!C17</f>
        <v>0</v>
      </c>
      <c r="D18" s="53"/>
      <c r="E18" s="20"/>
      <c r="F18" s="7"/>
      <c r="G18" s="7"/>
      <c r="H18" s="11">
        <f t="shared" si="0"/>
        <v>0</v>
      </c>
      <c r="I18" s="35" t="str">
        <f t="shared" si="1"/>
        <v/>
      </c>
      <c r="J18" s="16">
        <f>IF(D17="",SUM(I17:I18)/2,AVERAGE(D17,D18))</f>
        <v>0</v>
      </c>
    </row>
    <row r="19" spans="1:10">
      <c r="A19" s="109">
        <f>'TRB Record'!A18</f>
        <v>9</v>
      </c>
      <c r="B19" s="6">
        <f>'TRB Record'!C18</f>
        <v>0</v>
      </c>
      <c r="D19" s="53"/>
      <c r="E19" s="20"/>
      <c r="F19" s="7"/>
      <c r="G19" s="7"/>
      <c r="H19" s="11">
        <f t="shared" si="0"/>
        <v>0</v>
      </c>
      <c r="I19" s="35" t="str">
        <f t="shared" si="1"/>
        <v/>
      </c>
      <c r="J19" s="16"/>
    </row>
    <row r="20" spans="1:10">
      <c r="A20" s="109" t="str">
        <f>'TRB Record'!A19</f>
        <v>replicate 9</v>
      </c>
      <c r="B20" s="6">
        <f>'TRB Record'!C19</f>
        <v>0</v>
      </c>
      <c r="D20" s="53"/>
      <c r="E20" s="20"/>
      <c r="F20" s="7"/>
      <c r="G20" s="7"/>
      <c r="H20" s="11">
        <f t="shared" si="0"/>
        <v>0</v>
      </c>
      <c r="I20" s="35" t="str">
        <f t="shared" si="1"/>
        <v/>
      </c>
      <c r="J20" s="16">
        <f>IF(D19="",SUM(I19:I20)/2,AVERAGE(D19,D20))</f>
        <v>0</v>
      </c>
    </row>
    <row r="21" spans="1:10">
      <c r="A21" s="109">
        <f>'TRB Record'!A20</f>
        <v>10</v>
      </c>
      <c r="B21" s="6">
        <f>'TRB Record'!C20</f>
        <v>0</v>
      </c>
      <c r="D21" s="53"/>
      <c r="E21" s="20"/>
      <c r="F21" s="7"/>
      <c r="G21" s="7"/>
      <c r="H21" s="11">
        <f t="shared" si="0"/>
        <v>0</v>
      </c>
      <c r="I21" s="35" t="str">
        <f t="shared" si="1"/>
        <v/>
      </c>
      <c r="J21" s="16"/>
    </row>
    <row r="22" spans="1:10">
      <c r="A22" s="109" t="str">
        <f>'TRB Record'!A21</f>
        <v>replicate 10</v>
      </c>
      <c r="B22" s="6">
        <f>'TRB Record'!C21</f>
        <v>0</v>
      </c>
      <c r="D22" s="53"/>
      <c r="E22" s="20"/>
      <c r="F22" s="7"/>
      <c r="G22" s="7"/>
      <c r="H22" s="11">
        <f t="shared" si="0"/>
        <v>0</v>
      </c>
      <c r="I22" s="35" t="str">
        <f t="shared" si="1"/>
        <v/>
      </c>
      <c r="J22" s="16">
        <f>IF(D21="",SUM(I21:I22)/2,AVERAGE(D21,D22))</f>
        <v>0</v>
      </c>
    </row>
    <row r="23" spans="1:10">
      <c r="A23" s="109">
        <f>'TRB Record'!A22</f>
        <v>11</v>
      </c>
      <c r="B23" s="6">
        <f>'TRB Record'!C22</f>
        <v>0</v>
      </c>
      <c r="D23" s="53"/>
      <c r="E23" s="20"/>
      <c r="F23" s="7"/>
      <c r="G23" s="7"/>
      <c r="H23" s="11">
        <f t="shared" si="0"/>
        <v>0</v>
      </c>
      <c r="I23" s="35" t="str">
        <f t="shared" si="1"/>
        <v/>
      </c>
      <c r="J23" s="16"/>
    </row>
    <row r="24" spans="1:10">
      <c r="A24" s="109" t="str">
        <f>'TRB Record'!A23</f>
        <v>replicate 11</v>
      </c>
      <c r="B24" s="6">
        <f>'TRB Record'!C23</f>
        <v>0</v>
      </c>
      <c r="D24" s="53"/>
      <c r="E24" s="20"/>
      <c r="F24" s="7"/>
      <c r="G24" s="7"/>
      <c r="H24" s="11">
        <f t="shared" si="0"/>
        <v>0</v>
      </c>
      <c r="I24" s="35" t="str">
        <f t="shared" si="1"/>
        <v/>
      </c>
      <c r="J24" s="16">
        <f>IF(D23="",SUM(I23:I24)/2,AVERAGE(D23,D24))</f>
        <v>0</v>
      </c>
    </row>
    <row r="25" spans="1:10">
      <c r="A25" s="109">
        <f>'TRB Record'!A24</f>
        <v>12</v>
      </c>
      <c r="B25" s="6">
        <f>'TRB Record'!C24</f>
        <v>0</v>
      </c>
      <c r="D25" s="53"/>
      <c r="E25" s="20"/>
      <c r="F25" s="7"/>
      <c r="G25" s="7"/>
      <c r="H25" s="11">
        <f t="shared" si="0"/>
        <v>0</v>
      </c>
      <c r="I25" s="35" t="str">
        <f t="shared" si="1"/>
        <v/>
      </c>
      <c r="J25" s="16"/>
    </row>
    <row r="26" spans="1:10">
      <c r="A26" s="109" t="str">
        <f>'TRB Record'!A25</f>
        <v>replicate 12</v>
      </c>
      <c r="B26" s="6">
        <f>'TRB Record'!C25</f>
        <v>0</v>
      </c>
      <c r="D26" s="53"/>
      <c r="E26" s="20"/>
      <c r="F26" s="7"/>
      <c r="G26" s="7"/>
      <c r="H26" s="11">
        <f t="shared" si="0"/>
        <v>0</v>
      </c>
      <c r="I26" s="35" t="str">
        <f t="shared" si="1"/>
        <v/>
      </c>
      <c r="J26" s="16">
        <f>IF(D25="",SUM(I25:I26)/2,AVERAGE(D25,D26))</f>
        <v>0</v>
      </c>
    </row>
    <row r="27" spans="1:10">
      <c r="A27" s="109">
        <f>'TRB Record'!A26</f>
        <v>13</v>
      </c>
      <c r="B27" s="6">
        <f>'TRB Record'!C26</f>
        <v>0</v>
      </c>
      <c r="D27" s="53"/>
      <c r="E27" s="20"/>
      <c r="F27" s="7"/>
      <c r="G27" s="7"/>
      <c r="H27" s="11">
        <f t="shared" si="0"/>
        <v>0</v>
      </c>
      <c r="I27" s="35" t="str">
        <f t="shared" si="1"/>
        <v/>
      </c>
      <c r="J27" s="16"/>
    </row>
    <row r="28" spans="1:10">
      <c r="A28" s="109" t="str">
        <f>'TRB Record'!A27</f>
        <v>replicate 13</v>
      </c>
      <c r="B28" s="6">
        <f>'TRB Record'!C27</f>
        <v>0</v>
      </c>
      <c r="D28" s="53"/>
      <c r="E28" s="20"/>
      <c r="F28" s="7"/>
      <c r="G28" s="7"/>
      <c r="H28" s="11">
        <f t="shared" si="0"/>
        <v>0</v>
      </c>
      <c r="I28" s="35" t="str">
        <f t="shared" si="1"/>
        <v/>
      </c>
      <c r="J28" s="16">
        <f>IF(D27="",SUM(I27:I28)/2,AVERAGE(D27,D28))</f>
        <v>0</v>
      </c>
    </row>
    <row r="29" spans="1:10">
      <c r="A29" s="109">
        <f>'TRB Record'!A28</f>
        <v>14</v>
      </c>
      <c r="B29" s="6">
        <f>'TRB Record'!C28</f>
        <v>0</v>
      </c>
      <c r="D29" s="53"/>
      <c r="E29" s="20"/>
      <c r="F29" s="7"/>
      <c r="G29" s="7"/>
      <c r="H29" s="11">
        <f t="shared" si="0"/>
        <v>0</v>
      </c>
      <c r="I29" s="35" t="str">
        <f t="shared" si="1"/>
        <v/>
      </c>
      <c r="J29" s="16"/>
    </row>
    <row r="30" spans="1:10">
      <c r="A30" s="109" t="str">
        <f>'TRB Record'!A29</f>
        <v>replicate 14</v>
      </c>
      <c r="B30" s="6">
        <f>'TRB Record'!C29</f>
        <v>0</v>
      </c>
      <c r="D30" s="53"/>
      <c r="E30" s="20"/>
      <c r="F30" s="7"/>
      <c r="G30" s="7"/>
      <c r="H30" s="11">
        <f t="shared" si="0"/>
        <v>0</v>
      </c>
      <c r="I30" s="35" t="str">
        <f t="shared" si="1"/>
        <v/>
      </c>
      <c r="J30" s="16">
        <f>IF(D29="",SUM(I29:I30)/2,AVERAGE(D29,D30))</f>
        <v>0</v>
      </c>
    </row>
    <row r="31" spans="1:10">
      <c r="A31" s="109">
        <f>'TRB Record'!A30</f>
        <v>15</v>
      </c>
      <c r="B31" s="6">
        <f>'TRB Record'!C30</f>
        <v>0</v>
      </c>
      <c r="D31" s="53"/>
      <c r="E31" s="20"/>
      <c r="F31" s="7"/>
      <c r="G31" s="7"/>
      <c r="H31" s="11">
        <f t="shared" si="0"/>
        <v>0</v>
      </c>
      <c r="I31" s="35" t="str">
        <f t="shared" si="1"/>
        <v/>
      </c>
      <c r="J31" s="16"/>
    </row>
    <row r="32" spans="1:10">
      <c r="A32" s="109" t="str">
        <f>'TRB Record'!A31</f>
        <v>replicate 15</v>
      </c>
      <c r="B32" s="6">
        <f>'TRB Record'!C31</f>
        <v>0</v>
      </c>
      <c r="D32" s="53"/>
      <c r="E32" s="20"/>
      <c r="F32" s="7"/>
      <c r="G32" s="7"/>
      <c r="H32" s="11">
        <f t="shared" si="0"/>
        <v>0</v>
      </c>
      <c r="I32" s="35" t="str">
        <f t="shared" si="1"/>
        <v/>
      </c>
      <c r="J32" s="16">
        <f>IF(D31="",SUM(I31:I32)/2,AVERAGE(D31,D32))</f>
        <v>0</v>
      </c>
    </row>
    <row r="33" spans="1:10">
      <c r="A33" s="109">
        <f>'TRB Record'!A32</f>
        <v>16</v>
      </c>
      <c r="B33" s="6">
        <f>'TRB Record'!C32</f>
        <v>0</v>
      </c>
      <c r="D33" s="53"/>
      <c r="E33" s="20"/>
      <c r="F33" s="7"/>
      <c r="G33" s="7"/>
      <c r="H33" s="11">
        <f t="shared" si="0"/>
        <v>0</v>
      </c>
      <c r="I33" s="35" t="str">
        <f t="shared" si="1"/>
        <v/>
      </c>
      <c r="J33" s="16"/>
    </row>
    <row r="34" spans="1:10">
      <c r="A34" s="109" t="str">
        <f>'TRB Record'!A33</f>
        <v>replicate 16</v>
      </c>
      <c r="B34" s="6">
        <f>'TRB Record'!C33</f>
        <v>0</v>
      </c>
      <c r="D34" s="53"/>
      <c r="E34" s="20"/>
      <c r="F34" s="7"/>
      <c r="G34" s="7"/>
      <c r="H34" s="11">
        <f t="shared" si="0"/>
        <v>0</v>
      </c>
      <c r="I34" s="35" t="str">
        <f t="shared" si="1"/>
        <v/>
      </c>
      <c r="J34" s="16">
        <f>IF(D33="",SUM(I33:I34)/2,AVERAGE(D33,D34))</f>
        <v>0</v>
      </c>
    </row>
    <row r="35" spans="1:10">
      <c r="A35" s="109">
        <f>'TRB Record'!A34</f>
        <v>17</v>
      </c>
      <c r="B35" s="6">
        <f>'TRB Record'!C34</f>
        <v>0</v>
      </c>
      <c r="D35" s="53"/>
      <c r="E35" s="20"/>
      <c r="F35" s="7"/>
      <c r="G35" s="7"/>
      <c r="H35" s="11">
        <f t="shared" si="0"/>
        <v>0</v>
      </c>
      <c r="I35" s="35" t="str">
        <f t="shared" si="1"/>
        <v/>
      </c>
      <c r="J35" s="16"/>
    </row>
    <row r="36" spans="1:10">
      <c r="A36" s="109" t="str">
        <f>'TRB Record'!A35</f>
        <v>replicate 17</v>
      </c>
      <c r="B36" s="6">
        <f>'TRB Record'!C35</f>
        <v>0</v>
      </c>
      <c r="D36" s="53"/>
      <c r="E36" s="20"/>
      <c r="F36" s="7"/>
      <c r="G36" s="7"/>
      <c r="H36" s="11">
        <f t="shared" si="0"/>
        <v>0</v>
      </c>
      <c r="I36" s="35" t="str">
        <f t="shared" si="1"/>
        <v/>
      </c>
      <c r="J36" s="16">
        <f>IF(D35="",SUM(I35:I36)/2,AVERAGE(D35,D36))</f>
        <v>0</v>
      </c>
    </row>
    <row r="37" spans="1:10">
      <c r="A37" s="109">
        <f>'TRB Record'!A36</f>
        <v>18</v>
      </c>
      <c r="B37" s="6">
        <f>'TRB Record'!C36</f>
        <v>0</v>
      </c>
      <c r="D37" s="53"/>
      <c r="E37" s="20"/>
      <c r="F37" s="7"/>
      <c r="G37" s="7"/>
      <c r="H37" s="11">
        <f t="shared" si="0"/>
        <v>0</v>
      </c>
      <c r="I37" s="35" t="str">
        <f t="shared" si="1"/>
        <v/>
      </c>
      <c r="J37" s="16"/>
    </row>
    <row r="38" spans="1:10">
      <c r="A38" s="109" t="str">
        <f>'TRB Record'!A37</f>
        <v>replicate 18</v>
      </c>
      <c r="B38" s="6">
        <f>'TRB Record'!C37</f>
        <v>0</v>
      </c>
      <c r="D38" s="53"/>
      <c r="E38" s="20"/>
      <c r="F38" s="7"/>
      <c r="G38" s="7"/>
      <c r="H38" s="11">
        <f t="shared" si="0"/>
        <v>0</v>
      </c>
      <c r="I38" s="35" t="str">
        <f t="shared" si="1"/>
        <v/>
      </c>
      <c r="J38" s="16">
        <f>IF(D37="",SUM(I37:I38)/2,AVERAGE(D37,D38))</f>
        <v>0</v>
      </c>
    </row>
    <row r="39" spans="1:10">
      <c r="A39" s="109">
        <f>'TRB Record'!A38</f>
        <v>19</v>
      </c>
      <c r="B39" s="6">
        <f>'TRB Record'!C38</f>
        <v>0</v>
      </c>
      <c r="D39" s="53"/>
      <c r="E39" s="20"/>
      <c r="F39" s="7"/>
      <c r="G39" s="7"/>
      <c r="H39" s="11">
        <f t="shared" si="0"/>
        <v>0</v>
      </c>
      <c r="I39" s="35" t="str">
        <f t="shared" si="1"/>
        <v/>
      </c>
      <c r="J39" s="16"/>
    </row>
    <row r="40" spans="1:10">
      <c r="A40" s="109" t="str">
        <f>'TRB Record'!A39</f>
        <v>replicate 19</v>
      </c>
      <c r="B40" s="6">
        <f>'TRB Record'!C39</f>
        <v>0</v>
      </c>
      <c r="D40" s="53"/>
      <c r="E40" s="20"/>
      <c r="F40" s="7"/>
      <c r="G40" s="7"/>
      <c r="H40" s="11">
        <f t="shared" si="0"/>
        <v>0</v>
      </c>
      <c r="I40" s="35" t="str">
        <f t="shared" si="1"/>
        <v/>
      </c>
      <c r="J40" s="16">
        <f>IF(D39="",SUM(I39:I40)/2,AVERAGE(D39,D40))</f>
        <v>0</v>
      </c>
    </row>
    <row r="41" spans="1:10">
      <c r="A41" s="109">
        <f>'TRB Record'!A40</f>
        <v>20</v>
      </c>
      <c r="B41" s="6">
        <f>'TRB Record'!C40</f>
        <v>0</v>
      </c>
      <c r="D41" s="53"/>
      <c r="E41" s="20"/>
      <c r="F41" s="7"/>
      <c r="G41" s="7"/>
      <c r="H41" s="11">
        <f t="shared" si="0"/>
        <v>0</v>
      </c>
      <c r="I41" s="35" t="str">
        <f t="shared" si="1"/>
        <v/>
      </c>
      <c r="J41" s="16"/>
    </row>
    <row r="42" spans="1:10">
      <c r="A42" s="109" t="str">
        <f>'TRB Record'!A41</f>
        <v>replicate 20</v>
      </c>
      <c r="B42" s="6">
        <f>'TRB Record'!C41</f>
        <v>0</v>
      </c>
      <c r="D42" s="53"/>
      <c r="E42" s="20"/>
      <c r="F42" s="7"/>
      <c r="G42" s="7"/>
      <c r="H42" s="11">
        <f t="shared" si="0"/>
        <v>0</v>
      </c>
      <c r="I42" s="35" t="str">
        <f t="shared" si="1"/>
        <v/>
      </c>
      <c r="J42" s="16">
        <f>IF(D41="",SUM(I41:I42)/2,AVERAGE(D41,D42))</f>
        <v>0</v>
      </c>
    </row>
    <row r="43" spans="1:10">
      <c r="A43" s="109">
        <f>'TRB Record'!A42</f>
        <v>21</v>
      </c>
      <c r="B43" s="6">
        <f>'TRB Record'!C42</f>
        <v>0</v>
      </c>
      <c r="D43" s="53"/>
      <c r="E43" s="20"/>
      <c r="F43" s="7"/>
      <c r="G43" s="7"/>
      <c r="H43" s="11">
        <f t="shared" si="0"/>
        <v>0</v>
      </c>
      <c r="I43" s="35" t="str">
        <f t="shared" si="1"/>
        <v/>
      </c>
      <c r="J43" s="16"/>
    </row>
    <row r="44" spans="1:10">
      <c r="A44" s="109" t="str">
        <f>'TRB Record'!A43</f>
        <v>replicate 21</v>
      </c>
      <c r="B44" s="6">
        <f>'TRB Record'!C43</f>
        <v>0</v>
      </c>
      <c r="D44" s="53"/>
      <c r="E44" s="20"/>
      <c r="F44" s="7"/>
      <c r="G44" s="7"/>
      <c r="H44" s="11">
        <f t="shared" si="0"/>
        <v>0</v>
      </c>
      <c r="I44" s="35" t="str">
        <f t="shared" si="1"/>
        <v/>
      </c>
      <c r="J44" s="16">
        <f>IF(D43="",SUM(I43:I44)/2,AVERAGE(D43,D44))</f>
        <v>0</v>
      </c>
    </row>
    <row r="45" spans="1:10">
      <c r="A45" s="109">
        <f>'TRB Record'!A44</f>
        <v>22</v>
      </c>
      <c r="B45" s="6">
        <f>'TRB Record'!C44</f>
        <v>0</v>
      </c>
      <c r="D45" s="53"/>
      <c r="E45" s="20"/>
      <c r="F45" s="7"/>
      <c r="G45" s="7"/>
      <c r="H45" s="11">
        <f t="shared" si="0"/>
        <v>0</v>
      </c>
      <c r="I45" s="35" t="str">
        <f t="shared" si="1"/>
        <v/>
      </c>
      <c r="J45" s="16"/>
    </row>
    <row r="46" spans="1:10">
      <c r="A46" s="109" t="str">
        <f>'TRB Record'!A45</f>
        <v>replicate 22</v>
      </c>
      <c r="B46" s="6">
        <f>'TRB Record'!C45</f>
        <v>0</v>
      </c>
      <c r="D46" s="53"/>
      <c r="E46" s="20"/>
      <c r="F46" s="7"/>
      <c r="G46" s="7"/>
      <c r="H46" s="11">
        <f t="shared" si="0"/>
        <v>0</v>
      </c>
      <c r="I46" s="35" t="str">
        <f t="shared" si="1"/>
        <v/>
      </c>
      <c r="J46" s="16">
        <f>IF(D45="",SUM(I45:I46)/2,AVERAGE(D45,D46))</f>
        <v>0</v>
      </c>
    </row>
    <row r="47" spans="1:10">
      <c r="A47" s="109">
        <f>'TRB Record'!A46</f>
        <v>23</v>
      </c>
      <c r="B47" s="6">
        <f>'TRB Record'!C46</f>
        <v>0</v>
      </c>
      <c r="D47" s="53"/>
      <c r="E47" s="20"/>
      <c r="F47" s="7"/>
      <c r="G47" s="7"/>
      <c r="H47" s="11">
        <f t="shared" si="0"/>
        <v>0</v>
      </c>
      <c r="I47" s="35" t="str">
        <f t="shared" si="1"/>
        <v/>
      </c>
      <c r="J47" s="16"/>
    </row>
    <row r="48" spans="1:10">
      <c r="A48" s="109" t="str">
        <f>'TRB Record'!A47</f>
        <v>replicate 23</v>
      </c>
      <c r="B48" s="6">
        <f>'TRB Record'!C47</f>
        <v>0</v>
      </c>
      <c r="D48" s="53"/>
      <c r="E48" s="20"/>
      <c r="F48" s="7"/>
      <c r="G48" s="7"/>
      <c r="H48" s="11">
        <f t="shared" si="0"/>
        <v>0</v>
      </c>
      <c r="I48" s="35" t="str">
        <f t="shared" si="1"/>
        <v/>
      </c>
      <c r="J48" s="16">
        <f>IF(D47="",SUM(I47:I48)/2,AVERAGE(D47,D48))</f>
        <v>0</v>
      </c>
    </row>
    <row r="49" spans="1:10">
      <c r="A49" s="109">
        <f>'TRB Record'!A48</f>
        <v>24</v>
      </c>
      <c r="B49" s="6">
        <f>'TRB Record'!C48</f>
        <v>0</v>
      </c>
      <c r="D49" s="53"/>
      <c r="E49" s="20"/>
      <c r="F49" s="7"/>
      <c r="G49" s="7"/>
      <c r="H49" s="11">
        <f t="shared" si="0"/>
        <v>0</v>
      </c>
      <c r="I49" s="35" t="str">
        <f t="shared" si="1"/>
        <v/>
      </c>
      <c r="J49" s="16"/>
    </row>
    <row r="50" spans="1:10">
      <c r="A50" s="109" t="str">
        <f>'TRB Record'!A49</f>
        <v>replicate 24</v>
      </c>
      <c r="B50" s="6">
        <f>'TRB Record'!C49</f>
        <v>0</v>
      </c>
      <c r="D50" s="53"/>
      <c r="E50" s="20"/>
      <c r="F50" s="7"/>
      <c r="G50" s="7"/>
      <c r="H50" s="11">
        <f t="shared" si="0"/>
        <v>0</v>
      </c>
      <c r="I50" s="35" t="str">
        <f t="shared" si="1"/>
        <v/>
      </c>
      <c r="J50" s="16">
        <f>IF(D49="",SUM(I49:I50)/2,AVERAGE(D49,D50))</f>
        <v>0</v>
      </c>
    </row>
    <row r="51" spans="1:10">
      <c r="A51" s="109">
        <f>'TRB Record'!A50</f>
        <v>25</v>
      </c>
      <c r="B51" s="6">
        <f>'TRB Record'!C50</f>
        <v>0</v>
      </c>
      <c r="D51" s="53"/>
      <c r="E51" s="20"/>
      <c r="F51" s="7"/>
      <c r="G51" s="7"/>
      <c r="H51" s="11">
        <f t="shared" si="0"/>
        <v>0</v>
      </c>
      <c r="I51" s="35" t="str">
        <f t="shared" si="1"/>
        <v/>
      </c>
      <c r="J51" s="16"/>
    </row>
    <row r="52" spans="1:10">
      <c r="A52" s="109" t="str">
        <f>'TRB Record'!A51</f>
        <v>replicate 25</v>
      </c>
      <c r="B52" s="6">
        <f>'TRB Record'!C51</f>
        <v>0</v>
      </c>
      <c r="D52" s="53"/>
      <c r="E52" s="20"/>
      <c r="F52" s="7"/>
      <c r="G52" s="7"/>
      <c r="H52" s="11">
        <f t="shared" si="0"/>
        <v>0</v>
      </c>
      <c r="I52" s="35" t="str">
        <f t="shared" si="1"/>
        <v/>
      </c>
      <c r="J52" s="16">
        <f>IF(D51="",SUM(I51:I52)/2,AVERAGE(D51,D52))</f>
        <v>0</v>
      </c>
    </row>
    <row r="53" spans="1:10">
      <c r="A53" s="109">
        <f>'TRB Record'!A52</f>
        <v>26</v>
      </c>
      <c r="B53" s="6">
        <f>'TRB Record'!C52</f>
        <v>0</v>
      </c>
      <c r="D53" s="53"/>
      <c r="E53" s="20"/>
      <c r="F53" s="7"/>
      <c r="G53" s="7"/>
      <c r="H53" s="11">
        <f t="shared" si="0"/>
        <v>0</v>
      </c>
      <c r="I53" s="35" t="str">
        <f t="shared" si="1"/>
        <v/>
      </c>
      <c r="J53" s="16"/>
    </row>
    <row r="54" spans="1:10">
      <c r="A54" s="109" t="str">
        <f>'TRB Record'!A53</f>
        <v>replicate 26</v>
      </c>
      <c r="B54" s="6">
        <f>'TRB Record'!C53</f>
        <v>0</v>
      </c>
      <c r="D54" s="53"/>
      <c r="E54" s="20"/>
      <c r="F54" s="7"/>
      <c r="G54" s="7"/>
      <c r="H54" s="11">
        <f t="shared" si="0"/>
        <v>0</v>
      </c>
      <c r="I54" s="35" t="str">
        <f t="shared" si="1"/>
        <v/>
      </c>
      <c r="J54" s="16">
        <f>IF(D53="",SUM(I53:I54)/2,AVERAGE(D53,D54))</f>
        <v>0</v>
      </c>
    </row>
    <row r="55" spans="1:10">
      <c r="A55" s="109">
        <f>'TRB Record'!A54</f>
        <v>27</v>
      </c>
      <c r="B55" s="6">
        <f>'TRB Record'!C54</f>
        <v>0</v>
      </c>
      <c r="D55" s="53"/>
      <c r="E55" s="20"/>
      <c r="F55" s="7"/>
      <c r="G55" s="7"/>
      <c r="H55" s="11">
        <f t="shared" si="0"/>
        <v>0</v>
      </c>
      <c r="I55" s="35" t="str">
        <f t="shared" si="1"/>
        <v/>
      </c>
      <c r="J55" s="16"/>
    </row>
    <row r="56" spans="1:10">
      <c r="A56" s="109" t="str">
        <f>'TRB Record'!A55</f>
        <v>replicate 27</v>
      </c>
      <c r="B56" s="6">
        <f>'TRB Record'!C55</f>
        <v>0</v>
      </c>
      <c r="D56" s="53"/>
      <c r="E56" s="20"/>
      <c r="F56" s="7"/>
      <c r="G56" s="7"/>
      <c r="H56" s="11">
        <f t="shared" si="0"/>
        <v>0</v>
      </c>
      <c r="I56" s="35" t="str">
        <f t="shared" si="1"/>
        <v/>
      </c>
      <c r="J56" s="16">
        <f>IF(D55="",SUM(I55:I56)/2,AVERAGE(D55,D56))</f>
        <v>0</v>
      </c>
    </row>
    <row r="57" spans="1:10">
      <c r="A57" s="109">
        <f>'TRB Record'!A56</f>
        <v>28</v>
      </c>
      <c r="B57" s="6">
        <f>'TRB Record'!C56</f>
        <v>0</v>
      </c>
      <c r="D57" s="53"/>
      <c r="E57" s="20"/>
      <c r="F57" s="7"/>
      <c r="G57" s="7"/>
      <c r="H57" s="11">
        <f t="shared" si="0"/>
        <v>0</v>
      </c>
      <c r="I57" s="35" t="str">
        <f t="shared" si="1"/>
        <v/>
      </c>
      <c r="J57" s="16"/>
    </row>
    <row r="58" spans="1:10">
      <c r="A58" s="109" t="str">
        <f>'TRB Record'!A57</f>
        <v>replicate 28</v>
      </c>
      <c r="B58" s="6">
        <f>'TRB Record'!C57</f>
        <v>0</v>
      </c>
      <c r="D58" s="53"/>
      <c r="E58" s="20"/>
      <c r="F58" s="7"/>
      <c r="G58" s="7"/>
      <c r="H58" s="11">
        <f t="shared" si="0"/>
        <v>0</v>
      </c>
      <c r="I58" s="35" t="str">
        <f t="shared" si="1"/>
        <v/>
      </c>
      <c r="J58" s="16">
        <f>IF(D57="",SUM(I57:I58)/2,AVERAGE(D57,D58))</f>
        <v>0</v>
      </c>
    </row>
    <row r="59" spans="1:10">
      <c r="A59" s="109">
        <f>'TRB Record'!A58</f>
        <v>29</v>
      </c>
      <c r="B59" s="6">
        <f>'TRB Record'!C58</f>
        <v>0</v>
      </c>
      <c r="D59" s="53"/>
      <c r="E59" s="20"/>
      <c r="F59" s="7"/>
      <c r="G59" s="7"/>
      <c r="H59" s="11">
        <f t="shared" si="0"/>
        <v>0</v>
      </c>
      <c r="I59" s="35" t="str">
        <f t="shared" si="1"/>
        <v/>
      </c>
      <c r="J59" s="16"/>
    </row>
    <row r="60" spans="1:10">
      <c r="A60" s="109" t="str">
        <f>'TRB Record'!A59</f>
        <v>replicate 29</v>
      </c>
      <c r="B60" s="6">
        <f>'TRB Record'!C59</f>
        <v>0</v>
      </c>
      <c r="D60" s="53"/>
      <c r="E60" s="20"/>
      <c r="F60" s="7"/>
      <c r="G60" s="7"/>
      <c r="H60" s="11">
        <f t="shared" si="0"/>
        <v>0</v>
      </c>
      <c r="I60" s="35" t="str">
        <f t="shared" si="1"/>
        <v/>
      </c>
      <c r="J60" s="16">
        <f>IF(D59="",SUM(I59:I60)/2,AVERAGE(D59,D60))</f>
        <v>0</v>
      </c>
    </row>
    <row r="61" spans="1:10">
      <c r="A61" s="109">
        <f>'TRB Record'!A60</f>
        <v>30</v>
      </c>
      <c r="B61" s="6">
        <f>'TRB Record'!C60</f>
        <v>0</v>
      </c>
      <c r="D61" s="53"/>
      <c r="E61" s="20"/>
      <c r="F61" s="7"/>
      <c r="G61" s="7"/>
      <c r="H61" s="11">
        <f t="shared" si="0"/>
        <v>0</v>
      </c>
      <c r="I61" s="35" t="str">
        <f t="shared" si="1"/>
        <v/>
      </c>
      <c r="J61" s="16"/>
    </row>
    <row r="62" spans="1:10">
      <c r="A62" s="109" t="str">
        <f>'TRB Record'!A61</f>
        <v>replicate 30</v>
      </c>
      <c r="B62" s="6">
        <f>'TRB Record'!C61</f>
        <v>0</v>
      </c>
      <c r="D62" s="53"/>
      <c r="E62" s="20"/>
      <c r="F62" s="7"/>
      <c r="G62" s="7"/>
      <c r="H62" s="11">
        <f t="shared" si="0"/>
        <v>0</v>
      </c>
      <c r="I62" s="35" t="str">
        <f t="shared" si="1"/>
        <v/>
      </c>
      <c r="J62" s="16">
        <f>IF(D61="",SUM(I61:I62)/2,AVERAGE(D61,D62))</f>
        <v>0</v>
      </c>
    </row>
  </sheetData>
  <sheetProtection sheet="1" objects="1" scenarios="1"/>
  <mergeCells count="1">
    <mergeCell ref="E1:I1"/>
  </mergeCells>
  <phoneticPr fontId="2" type="noConversion"/>
  <printOptions gridLines="1"/>
  <pageMargins left="0.75" right="0.75" top="1" bottom="1" header="0.5" footer="0.5"/>
  <pageSetup scale="86" fitToHeight="5" orientation="landscape" horizontalDpi="4294967292" verticalDpi="4294967292" r:id="rId1"/>
  <headerFooter alignWithMargins="0">
    <oddHeader>&amp;A</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F2969-228E-43FB-B252-81DCB31E57ED}">
  <sheetPr codeName="Sheet2">
    <pageSetUpPr fitToPage="1"/>
  </sheetPr>
  <dimension ref="A1:K61"/>
  <sheetViews>
    <sheetView workbookViewId="0">
      <pane xSplit="2" ySplit="1" topLeftCell="C2" activePane="bottomRight" state="frozen"/>
      <selection pane="bottomRight" activeCell="F3" sqref="F3"/>
      <selection pane="bottomLeft" activeCell="K2" sqref="K2"/>
      <selection pane="topRight" activeCell="K2" sqref="K2"/>
    </sheetView>
  </sheetViews>
  <sheetFormatPr defaultColWidth="10.85546875" defaultRowHeight="12"/>
  <cols>
    <col min="1" max="1" width="10.85546875" style="5" customWidth="1"/>
    <col min="2" max="2" width="13" style="2" bestFit="1" customWidth="1"/>
    <col min="3" max="3" width="16.42578125" style="6" customWidth="1"/>
    <col min="4" max="5" width="10.7109375" style="2" customWidth="1"/>
    <col min="6" max="6" width="6.85546875" style="6" customWidth="1"/>
    <col min="7" max="7" width="10" style="6" customWidth="1"/>
    <col min="8" max="8" width="11.140625" style="2" customWidth="1"/>
    <col min="9" max="11" width="6.85546875" style="5" customWidth="1"/>
    <col min="12" max="16384" width="10.85546875" style="5"/>
  </cols>
  <sheetData>
    <row r="1" spans="1:11" s="24" customFormat="1" ht="87.75">
      <c r="A1" s="24" t="s">
        <v>0</v>
      </c>
      <c r="B1" s="47" t="s">
        <v>4</v>
      </c>
      <c r="C1" s="23" t="s">
        <v>42</v>
      </c>
      <c r="D1" s="47" t="s">
        <v>50</v>
      </c>
      <c r="E1" s="47" t="s">
        <v>51</v>
      </c>
      <c r="F1" s="23" t="s">
        <v>44</v>
      </c>
      <c r="G1" s="23" t="s">
        <v>52</v>
      </c>
      <c r="H1" s="47" t="s">
        <v>53</v>
      </c>
      <c r="I1" s="24" t="s">
        <v>54</v>
      </c>
      <c r="J1" s="24" t="s">
        <v>55</v>
      </c>
      <c r="K1" s="24" t="s">
        <v>56</v>
      </c>
    </row>
    <row r="2" spans="1:11">
      <c r="A2" s="5">
        <f>'TRB Record'!A2</f>
        <v>1</v>
      </c>
      <c r="C2" s="6">
        <f>'TRB Record'!C2</f>
        <v>0</v>
      </c>
      <c r="D2" s="12"/>
      <c r="E2" s="12"/>
      <c r="F2" s="6">
        <f>'% solids'!J4</f>
        <v>0</v>
      </c>
      <c r="G2" s="8">
        <f t="shared" ref="G2:G33" si="0">(F2/100)*E2</f>
        <v>0</v>
      </c>
      <c r="H2" s="12"/>
      <c r="I2" s="5">
        <f t="shared" ref="I2:I33" si="1">H2-D2</f>
        <v>0</v>
      </c>
      <c r="J2" s="9">
        <f>IF(G2=0,0,I2/G2*100)</f>
        <v>0</v>
      </c>
      <c r="K2" s="9"/>
    </row>
    <row r="3" spans="1:11">
      <c r="A3" s="5" t="str">
        <f>'TRB Record'!A3</f>
        <v>replicate 1</v>
      </c>
      <c r="C3" s="6">
        <f>'TRB Record'!C3</f>
        <v>0</v>
      </c>
      <c r="D3" s="12"/>
      <c r="E3" s="12"/>
      <c r="F3" s="6">
        <f>'% solids'!J4</f>
        <v>0</v>
      </c>
      <c r="G3" s="8">
        <f t="shared" si="0"/>
        <v>0</v>
      </c>
      <c r="H3" s="12"/>
      <c r="I3" s="5">
        <f t="shared" si="1"/>
        <v>0</v>
      </c>
      <c r="J3" s="9">
        <f t="shared" ref="J3:J61" si="2">IF(G3=0,0,I3/G3*100)</f>
        <v>0</v>
      </c>
      <c r="K3" s="9">
        <f>AVERAGE(J2:J3)</f>
        <v>0</v>
      </c>
    </row>
    <row r="4" spans="1:11">
      <c r="A4" s="5">
        <f>'TRB Record'!A4</f>
        <v>2</v>
      </c>
      <c r="C4" s="6">
        <f>'TRB Record'!C4</f>
        <v>0</v>
      </c>
      <c r="D4" s="12"/>
      <c r="E4" s="12"/>
      <c r="F4" s="6">
        <f>'% solids'!J6</f>
        <v>0</v>
      </c>
      <c r="G4" s="8">
        <f t="shared" si="0"/>
        <v>0</v>
      </c>
      <c r="H4" s="12"/>
      <c r="I4" s="5">
        <f t="shared" si="1"/>
        <v>0</v>
      </c>
      <c r="J4" s="9">
        <f t="shared" si="2"/>
        <v>0</v>
      </c>
      <c r="K4" s="9"/>
    </row>
    <row r="5" spans="1:11">
      <c r="A5" s="5" t="str">
        <f>'TRB Record'!A5</f>
        <v>replicate 2</v>
      </c>
      <c r="C5" s="6">
        <f>'TRB Record'!C5</f>
        <v>0</v>
      </c>
      <c r="D5" s="12"/>
      <c r="E5" s="12"/>
      <c r="F5" s="6">
        <f>'% solids'!J6</f>
        <v>0</v>
      </c>
      <c r="G5" s="8">
        <f t="shared" si="0"/>
        <v>0</v>
      </c>
      <c r="H5" s="12"/>
      <c r="I5" s="5">
        <f t="shared" si="1"/>
        <v>0</v>
      </c>
      <c r="J5" s="9">
        <f t="shared" si="2"/>
        <v>0</v>
      </c>
      <c r="K5" s="9">
        <f>AVERAGE(J4:J5)</f>
        <v>0</v>
      </c>
    </row>
    <row r="6" spans="1:11">
      <c r="A6" s="5">
        <f>'TRB Record'!A6</f>
        <v>3</v>
      </c>
      <c r="C6" s="6">
        <f>'TRB Record'!C6</f>
        <v>0</v>
      </c>
      <c r="D6" s="12"/>
      <c r="E6" s="12"/>
      <c r="F6" s="6">
        <f>'% solids'!J8</f>
        <v>0</v>
      </c>
      <c r="G6" s="8">
        <f t="shared" si="0"/>
        <v>0</v>
      </c>
      <c r="H6" s="12"/>
      <c r="I6" s="5">
        <f t="shared" si="1"/>
        <v>0</v>
      </c>
      <c r="J6" s="9">
        <f t="shared" si="2"/>
        <v>0</v>
      </c>
      <c r="K6" s="9"/>
    </row>
    <row r="7" spans="1:11">
      <c r="A7" s="5" t="str">
        <f>'TRB Record'!A7</f>
        <v>replicate 3</v>
      </c>
      <c r="C7" s="6">
        <f>'TRB Record'!C7</f>
        <v>0</v>
      </c>
      <c r="D7" s="12"/>
      <c r="E7" s="12"/>
      <c r="F7" s="6">
        <f>'% solids'!J8</f>
        <v>0</v>
      </c>
      <c r="G7" s="8">
        <f t="shared" si="0"/>
        <v>0</v>
      </c>
      <c r="H7" s="12"/>
      <c r="I7" s="5">
        <f t="shared" si="1"/>
        <v>0</v>
      </c>
      <c r="J7" s="9">
        <f t="shared" si="2"/>
        <v>0</v>
      </c>
      <c r="K7" s="9">
        <f>AVERAGE(J6:J7)</f>
        <v>0</v>
      </c>
    </row>
    <row r="8" spans="1:11">
      <c r="A8" s="5">
        <f>'TRB Record'!A8</f>
        <v>4</v>
      </c>
      <c r="C8" s="6">
        <f>'TRB Record'!C8</f>
        <v>0</v>
      </c>
      <c r="D8" s="12"/>
      <c r="E8" s="12"/>
      <c r="F8" s="6">
        <f>'% solids'!J10</f>
        <v>0</v>
      </c>
      <c r="G8" s="8">
        <f t="shared" si="0"/>
        <v>0</v>
      </c>
      <c r="H8" s="12"/>
      <c r="I8" s="5">
        <f t="shared" si="1"/>
        <v>0</v>
      </c>
      <c r="J8" s="9">
        <f t="shared" si="2"/>
        <v>0</v>
      </c>
      <c r="K8" s="9"/>
    </row>
    <row r="9" spans="1:11">
      <c r="A9" s="5" t="str">
        <f>'TRB Record'!A9</f>
        <v>replicate 4</v>
      </c>
      <c r="C9" s="6">
        <f>'TRB Record'!C9</f>
        <v>0</v>
      </c>
      <c r="D9" s="12"/>
      <c r="E9" s="12"/>
      <c r="F9" s="6">
        <f>'% solids'!J10</f>
        <v>0</v>
      </c>
      <c r="G9" s="8">
        <f t="shared" si="0"/>
        <v>0</v>
      </c>
      <c r="H9" s="12"/>
      <c r="I9" s="5">
        <f t="shared" si="1"/>
        <v>0</v>
      </c>
      <c r="J9" s="9">
        <f t="shared" si="2"/>
        <v>0</v>
      </c>
      <c r="K9" s="9">
        <f>AVERAGE(J8:J9)</f>
        <v>0</v>
      </c>
    </row>
    <row r="10" spans="1:11">
      <c r="A10" s="5">
        <f>'TRB Record'!A10</f>
        <v>5</v>
      </c>
      <c r="C10" s="6">
        <f>'TRB Record'!C10</f>
        <v>0</v>
      </c>
      <c r="D10" s="12"/>
      <c r="E10" s="12"/>
      <c r="F10" s="6">
        <f>'% solids'!J12</f>
        <v>0</v>
      </c>
      <c r="G10" s="8">
        <f t="shared" si="0"/>
        <v>0</v>
      </c>
      <c r="H10" s="12"/>
      <c r="I10" s="5">
        <f t="shared" si="1"/>
        <v>0</v>
      </c>
      <c r="J10" s="9">
        <f t="shared" si="2"/>
        <v>0</v>
      </c>
      <c r="K10" s="9"/>
    </row>
    <row r="11" spans="1:11">
      <c r="A11" s="5" t="str">
        <f>'TRB Record'!A11</f>
        <v>replicate 5</v>
      </c>
      <c r="C11" s="6">
        <f>'TRB Record'!C11</f>
        <v>0</v>
      </c>
      <c r="D11" s="12"/>
      <c r="E11" s="12"/>
      <c r="F11" s="6">
        <f>'% solids'!J12</f>
        <v>0</v>
      </c>
      <c r="G11" s="8">
        <f t="shared" si="0"/>
        <v>0</v>
      </c>
      <c r="H11" s="12"/>
      <c r="I11" s="5">
        <f t="shared" si="1"/>
        <v>0</v>
      </c>
      <c r="J11" s="9">
        <f t="shared" si="2"/>
        <v>0</v>
      </c>
      <c r="K11" s="9">
        <f>AVERAGE(J10:J11)</f>
        <v>0</v>
      </c>
    </row>
    <row r="12" spans="1:11">
      <c r="A12" s="5">
        <f>'TRB Record'!A12</f>
        <v>6</v>
      </c>
      <c r="C12" s="6">
        <f>'TRB Record'!C12</f>
        <v>0</v>
      </c>
      <c r="D12" s="12"/>
      <c r="E12" s="12"/>
      <c r="F12" s="6">
        <f>'% solids'!J14</f>
        <v>0</v>
      </c>
      <c r="G12" s="8">
        <f t="shared" si="0"/>
        <v>0</v>
      </c>
      <c r="H12" s="12"/>
      <c r="I12" s="5">
        <f t="shared" si="1"/>
        <v>0</v>
      </c>
      <c r="J12" s="9">
        <f t="shared" si="2"/>
        <v>0</v>
      </c>
      <c r="K12" s="9"/>
    </row>
    <row r="13" spans="1:11">
      <c r="A13" s="5" t="str">
        <f>'TRB Record'!A13</f>
        <v>replicate 6</v>
      </c>
      <c r="C13" s="6">
        <f>'TRB Record'!C13</f>
        <v>0</v>
      </c>
      <c r="D13" s="12"/>
      <c r="E13" s="12"/>
      <c r="F13" s="6">
        <f>'% solids'!J14</f>
        <v>0</v>
      </c>
      <c r="G13" s="8">
        <f t="shared" si="0"/>
        <v>0</v>
      </c>
      <c r="H13" s="12"/>
      <c r="I13" s="5">
        <f t="shared" si="1"/>
        <v>0</v>
      </c>
      <c r="J13" s="9">
        <f t="shared" si="2"/>
        <v>0</v>
      </c>
      <c r="K13" s="9">
        <f>AVERAGE(J12:J13)</f>
        <v>0</v>
      </c>
    </row>
    <row r="14" spans="1:11">
      <c r="A14" s="5">
        <f>'TRB Record'!A14</f>
        <v>7</v>
      </c>
      <c r="C14" s="6">
        <f>'TRB Record'!C14</f>
        <v>0</v>
      </c>
      <c r="D14" s="12"/>
      <c r="E14" s="12"/>
      <c r="F14" s="6">
        <f>'% solids'!J16</f>
        <v>0</v>
      </c>
      <c r="G14" s="8">
        <f t="shared" si="0"/>
        <v>0</v>
      </c>
      <c r="H14" s="12"/>
      <c r="I14" s="5">
        <f t="shared" si="1"/>
        <v>0</v>
      </c>
      <c r="J14" s="9">
        <f t="shared" si="2"/>
        <v>0</v>
      </c>
      <c r="K14" s="9"/>
    </row>
    <row r="15" spans="1:11">
      <c r="A15" s="5" t="str">
        <f>'TRB Record'!A15</f>
        <v>replicate 7</v>
      </c>
      <c r="C15" s="6">
        <f>'TRB Record'!C15</f>
        <v>0</v>
      </c>
      <c r="D15" s="12"/>
      <c r="E15" s="12"/>
      <c r="F15" s="6">
        <f>'% solids'!J16</f>
        <v>0</v>
      </c>
      <c r="G15" s="8">
        <f t="shared" si="0"/>
        <v>0</v>
      </c>
      <c r="H15" s="12"/>
      <c r="I15" s="5">
        <f t="shared" si="1"/>
        <v>0</v>
      </c>
      <c r="J15" s="9">
        <f t="shared" si="2"/>
        <v>0</v>
      </c>
      <c r="K15" s="9">
        <f>AVERAGE(J14:J15)</f>
        <v>0</v>
      </c>
    </row>
    <row r="16" spans="1:11">
      <c r="A16" s="5">
        <f>'TRB Record'!A16</f>
        <v>8</v>
      </c>
      <c r="C16" s="6">
        <f>'TRB Record'!C16</f>
        <v>0</v>
      </c>
      <c r="D16" s="12"/>
      <c r="E16" s="12"/>
      <c r="F16" s="6">
        <f>'% solids'!J18</f>
        <v>0</v>
      </c>
      <c r="G16" s="8">
        <f t="shared" si="0"/>
        <v>0</v>
      </c>
      <c r="H16" s="12"/>
      <c r="I16" s="5">
        <f t="shared" si="1"/>
        <v>0</v>
      </c>
      <c r="J16" s="9">
        <f t="shared" si="2"/>
        <v>0</v>
      </c>
      <c r="K16" s="9"/>
    </row>
    <row r="17" spans="1:11">
      <c r="A17" s="5" t="str">
        <f>'TRB Record'!A17</f>
        <v>replicate 8</v>
      </c>
      <c r="C17" s="6">
        <f>'TRB Record'!C17</f>
        <v>0</v>
      </c>
      <c r="D17" s="12"/>
      <c r="E17" s="12"/>
      <c r="F17" s="6">
        <f>'% solids'!J18</f>
        <v>0</v>
      </c>
      <c r="G17" s="8">
        <f t="shared" si="0"/>
        <v>0</v>
      </c>
      <c r="H17" s="12"/>
      <c r="I17" s="5">
        <f t="shared" si="1"/>
        <v>0</v>
      </c>
      <c r="J17" s="9">
        <f t="shared" si="2"/>
        <v>0</v>
      </c>
      <c r="K17" s="9">
        <f>AVERAGE(J16:J17)</f>
        <v>0</v>
      </c>
    </row>
    <row r="18" spans="1:11">
      <c r="A18" s="5">
        <f>'TRB Record'!A18</f>
        <v>9</v>
      </c>
      <c r="C18" s="6">
        <f>'TRB Record'!C18</f>
        <v>0</v>
      </c>
      <c r="D18" s="12"/>
      <c r="E18" s="12"/>
      <c r="F18" s="6">
        <f>'% solids'!J20</f>
        <v>0</v>
      </c>
      <c r="G18" s="8">
        <f t="shared" si="0"/>
        <v>0</v>
      </c>
      <c r="H18" s="12"/>
      <c r="I18" s="5">
        <f t="shared" si="1"/>
        <v>0</v>
      </c>
      <c r="J18" s="9">
        <f t="shared" si="2"/>
        <v>0</v>
      </c>
      <c r="K18" s="9"/>
    </row>
    <row r="19" spans="1:11">
      <c r="A19" s="5" t="str">
        <f>'TRB Record'!A19</f>
        <v>replicate 9</v>
      </c>
      <c r="C19" s="6">
        <f>'TRB Record'!C19</f>
        <v>0</v>
      </c>
      <c r="D19" s="12"/>
      <c r="E19" s="12"/>
      <c r="F19" s="6">
        <f>'% solids'!J20</f>
        <v>0</v>
      </c>
      <c r="G19" s="8">
        <f t="shared" si="0"/>
        <v>0</v>
      </c>
      <c r="H19" s="12"/>
      <c r="I19" s="5">
        <f t="shared" si="1"/>
        <v>0</v>
      </c>
      <c r="J19" s="9">
        <f t="shared" si="2"/>
        <v>0</v>
      </c>
      <c r="K19" s="9">
        <f>AVERAGE(J18:J19)</f>
        <v>0</v>
      </c>
    </row>
    <row r="20" spans="1:11">
      <c r="A20" s="5">
        <f>'TRB Record'!A20</f>
        <v>10</v>
      </c>
      <c r="C20" s="6">
        <f>'TRB Record'!C20</f>
        <v>0</v>
      </c>
      <c r="D20" s="12"/>
      <c r="E20" s="12"/>
      <c r="F20" s="6">
        <f>'% solids'!J22</f>
        <v>0</v>
      </c>
      <c r="G20" s="8">
        <f t="shared" si="0"/>
        <v>0</v>
      </c>
      <c r="H20" s="12"/>
      <c r="I20" s="5">
        <f t="shared" si="1"/>
        <v>0</v>
      </c>
      <c r="J20" s="9">
        <f t="shared" si="2"/>
        <v>0</v>
      </c>
      <c r="K20" s="9"/>
    </row>
    <row r="21" spans="1:11">
      <c r="A21" s="5" t="str">
        <f>'TRB Record'!A21</f>
        <v>replicate 10</v>
      </c>
      <c r="C21" s="6">
        <f>'TRB Record'!C21</f>
        <v>0</v>
      </c>
      <c r="D21" s="12"/>
      <c r="E21" s="12"/>
      <c r="F21" s="6">
        <f>'% solids'!J22</f>
        <v>0</v>
      </c>
      <c r="G21" s="8">
        <f t="shared" si="0"/>
        <v>0</v>
      </c>
      <c r="H21" s="12"/>
      <c r="I21" s="5">
        <f t="shared" si="1"/>
        <v>0</v>
      </c>
      <c r="J21" s="9">
        <f t="shared" si="2"/>
        <v>0</v>
      </c>
      <c r="K21" s="9">
        <f>AVERAGE(J20:J21)</f>
        <v>0</v>
      </c>
    </row>
    <row r="22" spans="1:11">
      <c r="A22" s="5">
        <f>'TRB Record'!A22</f>
        <v>11</v>
      </c>
      <c r="C22" s="6">
        <f>'TRB Record'!C22</f>
        <v>0</v>
      </c>
      <c r="D22" s="12"/>
      <c r="E22" s="12"/>
      <c r="F22" s="6">
        <f>'% solids'!J24</f>
        <v>0</v>
      </c>
      <c r="G22" s="8">
        <f t="shared" si="0"/>
        <v>0</v>
      </c>
      <c r="H22" s="12"/>
      <c r="I22" s="5">
        <f t="shared" si="1"/>
        <v>0</v>
      </c>
      <c r="J22" s="9">
        <f t="shared" si="2"/>
        <v>0</v>
      </c>
      <c r="K22" s="9"/>
    </row>
    <row r="23" spans="1:11">
      <c r="A23" s="5" t="str">
        <f>'TRB Record'!A23</f>
        <v>replicate 11</v>
      </c>
      <c r="C23" s="6">
        <f>'TRB Record'!C23</f>
        <v>0</v>
      </c>
      <c r="D23" s="12"/>
      <c r="E23" s="12"/>
      <c r="F23" s="6">
        <f>'% solids'!J24</f>
        <v>0</v>
      </c>
      <c r="G23" s="8">
        <f t="shared" si="0"/>
        <v>0</v>
      </c>
      <c r="H23" s="12"/>
      <c r="I23" s="5">
        <f t="shared" si="1"/>
        <v>0</v>
      </c>
      <c r="J23" s="9">
        <f t="shared" si="2"/>
        <v>0</v>
      </c>
      <c r="K23" s="9">
        <f>AVERAGE(J22:J23)</f>
        <v>0</v>
      </c>
    </row>
    <row r="24" spans="1:11">
      <c r="A24" s="5">
        <f>'TRB Record'!A24</f>
        <v>12</v>
      </c>
      <c r="C24" s="6">
        <f>'TRB Record'!C24</f>
        <v>0</v>
      </c>
      <c r="D24" s="12"/>
      <c r="E24" s="12"/>
      <c r="F24" s="6">
        <f>'% solids'!J26</f>
        <v>0</v>
      </c>
      <c r="G24" s="8">
        <f t="shared" si="0"/>
        <v>0</v>
      </c>
      <c r="H24" s="12"/>
      <c r="I24" s="5">
        <f t="shared" si="1"/>
        <v>0</v>
      </c>
      <c r="J24" s="9">
        <f t="shared" si="2"/>
        <v>0</v>
      </c>
      <c r="K24" s="9"/>
    </row>
    <row r="25" spans="1:11">
      <c r="A25" s="5" t="str">
        <f>'TRB Record'!A25</f>
        <v>replicate 12</v>
      </c>
      <c r="C25" s="6">
        <f>'TRB Record'!C25</f>
        <v>0</v>
      </c>
      <c r="D25" s="12"/>
      <c r="E25" s="12"/>
      <c r="F25" s="6">
        <f>'% solids'!J26</f>
        <v>0</v>
      </c>
      <c r="G25" s="8">
        <f t="shared" si="0"/>
        <v>0</v>
      </c>
      <c r="H25" s="12"/>
      <c r="I25" s="5">
        <f t="shared" si="1"/>
        <v>0</v>
      </c>
      <c r="J25" s="9">
        <f t="shared" si="2"/>
        <v>0</v>
      </c>
      <c r="K25" s="9">
        <f>AVERAGE(J24:J25)</f>
        <v>0</v>
      </c>
    </row>
    <row r="26" spans="1:11">
      <c r="A26" s="5">
        <f>'TRB Record'!A26</f>
        <v>13</v>
      </c>
      <c r="C26" s="6">
        <f>'TRB Record'!C26</f>
        <v>0</v>
      </c>
      <c r="D26" s="12"/>
      <c r="E26" s="12"/>
      <c r="F26" s="6">
        <f>'% solids'!J28</f>
        <v>0</v>
      </c>
      <c r="G26" s="8">
        <f t="shared" si="0"/>
        <v>0</v>
      </c>
      <c r="H26" s="12"/>
      <c r="I26" s="5">
        <f t="shared" si="1"/>
        <v>0</v>
      </c>
      <c r="J26" s="9">
        <f t="shared" si="2"/>
        <v>0</v>
      </c>
      <c r="K26" s="9"/>
    </row>
    <row r="27" spans="1:11">
      <c r="A27" s="5" t="str">
        <f>'TRB Record'!A27</f>
        <v>replicate 13</v>
      </c>
      <c r="C27" s="6">
        <f>'TRB Record'!C27</f>
        <v>0</v>
      </c>
      <c r="D27" s="12"/>
      <c r="E27" s="12"/>
      <c r="F27" s="6">
        <f>'% solids'!J28</f>
        <v>0</v>
      </c>
      <c r="G27" s="8">
        <f t="shared" si="0"/>
        <v>0</v>
      </c>
      <c r="H27" s="12"/>
      <c r="I27" s="5">
        <f t="shared" si="1"/>
        <v>0</v>
      </c>
      <c r="J27" s="9">
        <f t="shared" si="2"/>
        <v>0</v>
      </c>
      <c r="K27" s="9">
        <f>AVERAGE(J26:J27)</f>
        <v>0</v>
      </c>
    </row>
    <row r="28" spans="1:11">
      <c r="A28" s="5">
        <f>'TRB Record'!A28</f>
        <v>14</v>
      </c>
      <c r="C28" s="6">
        <f>'TRB Record'!C28</f>
        <v>0</v>
      </c>
      <c r="D28" s="12"/>
      <c r="E28" s="12"/>
      <c r="F28" s="6">
        <f>'% solids'!J30</f>
        <v>0</v>
      </c>
      <c r="G28" s="8">
        <f t="shared" si="0"/>
        <v>0</v>
      </c>
      <c r="H28" s="12"/>
      <c r="I28" s="5">
        <f t="shared" si="1"/>
        <v>0</v>
      </c>
      <c r="J28" s="9">
        <f t="shared" si="2"/>
        <v>0</v>
      </c>
      <c r="K28" s="9"/>
    </row>
    <row r="29" spans="1:11">
      <c r="A29" s="5" t="str">
        <f>'TRB Record'!A29</f>
        <v>replicate 14</v>
      </c>
      <c r="C29" s="6">
        <f>'TRB Record'!C29</f>
        <v>0</v>
      </c>
      <c r="D29" s="12"/>
      <c r="E29" s="12"/>
      <c r="F29" s="6">
        <f>'% solids'!J30</f>
        <v>0</v>
      </c>
      <c r="G29" s="8">
        <f t="shared" si="0"/>
        <v>0</v>
      </c>
      <c r="H29" s="12"/>
      <c r="I29" s="5">
        <f t="shared" si="1"/>
        <v>0</v>
      </c>
      <c r="J29" s="9">
        <f t="shared" si="2"/>
        <v>0</v>
      </c>
      <c r="K29" s="9">
        <f>AVERAGE(J28:J29)</f>
        <v>0</v>
      </c>
    </row>
    <row r="30" spans="1:11">
      <c r="A30" s="5">
        <f>'TRB Record'!A30</f>
        <v>15</v>
      </c>
      <c r="C30" s="6">
        <f>'TRB Record'!C30</f>
        <v>0</v>
      </c>
      <c r="D30" s="12"/>
      <c r="E30" s="12"/>
      <c r="F30" s="6">
        <f>'% solids'!J32</f>
        <v>0</v>
      </c>
      <c r="G30" s="8">
        <f t="shared" si="0"/>
        <v>0</v>
      </c>
      <c r="H30" s="12"/>
      <c r="I30" s="5">
        <f t="shared" si="1"/>
        <v>0</v>
      </c>
      <c r="J30" s="9">
        <f t="shared" si="2"/>
        <v>0</v>
      </c>
      <c r="K30" s="9"/>
    </row>
    <row r="31" spans="1:11">
      <c r="A31" s="5" t="str">
        <f>'TRB Record'!A31</f>
        <v>replicate 15</v>
      </c>
      <c r="C31" s="6">
        <f>'TRB Record'!C31</f>
        <v>0</v>
      </c>
      <c r="D31" s="12"/>
      <c r="E31" s="12"/>
      <c r="F31" s="6">
        <f>'% solids'!J32</f>
        <v>0</v>
      </c>
      <c r="G31" s="8">
        <f t="shared" si="0"/>
        <v>0</v>
      </c>
      <c r="H31" s="12"/>
      <c r="I31" s="5">
        <f t="shared" si="1"/>
        <v>0</v>
      </c>
      <c r="J31" s="9">
        <f t="shared" si="2"/>
        <v>0</v>
      </c>
      <c r="K31" s="9">
        <f>AVERAGE(J30:J31)</f>
        <v>0</v>
      </c>
    </row>
    <row r="32" spans="1:11">
      <c r="A32" s="5">
        <f>'TRB Record'!A32</f>
        <v>16</v>
      </c>
      <c r="C32" s="6">
        <f>'TRB Record'!C32</f>
        <v>0</v>
      </c>
      <c r="D32" s="12"/>
      <c r="E32" s="12"/>
      <c r="F32" s="6">
        <f>'% solids'!J34</f>
        <v>0</v>
      </c>
      <c r="G32" s="8">
        <f t="shared" si="0"/>
        <v>0</v>
      </c>
      <c r="H32" s="12"/>
      <c r="I32" s="5">
        <f t="shared" si="1"/>
        <v>0</v>
      </c>
      <c r="J32" s="9">
        <f t="shared" si="2"/>
        <v>0</v>
      </c>
      <c r="K32" s="9"/>
    </row>
    <row r="33" spans="1:11">
      <c r="A33" s="5" t="str">
        <f>'TRB Record'!A33</f>
        <v>replicate 16</v>
      </c>
      <c r="C33" s="6">
        <f>'TRB Record'!C33</f>
        <v>0</v>
      </c>
      <c r="D33" s="12"/>
      <c r="E33" s="12"/>
      <c r="F33" s="6">
        <f>'% solids'!J34</f>
        <v>0</v>
      </c>
      <c r="G33" s="8">
        <f t="shared" si="0"/>
        <v>0</v>
      </c>
      <c r="H33" s="12"/>
      <c r="I33" s="5">
        <f t="shared" si="1"/>
        <v>0</v>
      </c>
      <c r="J33" s="9">
        <f t="shared" si="2"/>
        <v>0</v>
      </c>
      <c r="K33" s="9">
        <f>AVERAGE(J32:J33)</f>
        <v>0</v>
      </c>
    </row>
    <row r="34" spans="1:11">
      <c r="A34" s="5">
        <f>'TRB Record'!A34</f>
        <v>17</v>
      </c>
      <c r="C34" s="6">
        <f>'TRB Record'!C34</f>
        <v>0</v>
      </c>
      <c r="D34" s="12"/>
      <c r="E34" s="12"/>
      <c r="F34" s="6">
        <f>'% solids'!J36</f>
        <v>0</v>
      </c>
      <c r="G34" s="8">
        <f t="shared" ref="G34:G61" si="3">(F34/100)*E34</f>
        <v>0</v>
      </c>
      <c r="H34" s="12"/>
      <c r="I34" s="5">
        <f t="shared" ref="I34:I61" si="4">H34-D34</f>
        <v>0</v>
      </c>
      <c r="J34" s="9">
        <f t="shared" si="2"/>
        <v>0</v>
      </c>
      <c r="K34" s="9"/>
    </row>
    <row r="35" spans="1:11">
      <c r="A35" s="5" t="str">
        <f>'TRB Record'!A35</f>
        <v>replicate 17</v>
      </c>
      <c r="C35" s="6">
        <f>'TRB Record'!C35</f>
        <v>0</v>
      </c>
      <c r="D35" s="12"/>
      <c r="E35" s="12"/>
      <c r="F35" s="6">
        <f>'% solids'!J36</f>
        <v>0</v>
      </c>
      <c r="G35" s="8">
        <f t="shared" si="3"/>
        <v>0</v>
      </c>
      <c r="H35" s="12"/>
      <c r="I35" s="5">
        <f t="shared" si="4"/>
        <v>0</v>
      </c>
      <c r="J35" s="9">
        <f t="shared" si="2"/>
        <v>0</v>
      </c>
      <c r="K35" s="9">
        <f>AVERAGE(J34:J35)</f>
        <v>0</v>
      </c>
    </row>
    <row r="36" spans="1:11">
      <c r="A36" s="5">
        <f>'TRB Record'!A36</f>
        <v>18</v>
      </c>
      <c r="C36" s="6">
        <f>'TRB Record'!C36</f>
        <v>0</v>
      </c>
      <c r="D36" s="12"/>
      <c r="E36" s="12"/>
      <c r="F36" s="6">
        <f>'% solids'!J38</f>
        <v>0</v>
      </c>
      <c r="G36" s="8">
        <f t="shared" si="3"/>
        <v>0</v>
      </c>
      <c r="H36" s="12"/>
      <c r="I36" s="5">
        <f t="shared" si="4"/>
        <v>0</v>
      </c>
      <c r="J36" s="9">
        <f t="shared" si="2"/>
        <v>0</v>
      </c>
      <c r="K36" s="9"/>
    </row>
    <row r="37" spans="1:11">
      <c r="A37" s="5" t="str">
        <f>'TRB Record'!A37</f>
        <v>replicate 18</v>
      </c>
      <c r="C37" s="6">
        <f>'TRB Record'!C37</f>
        <v>0</v>
      </c>
      <c r="D37" s="12"/>
      <c r="E37" s="12"/>
      <c r="F37" s="6">
        <f>'% solids'!J38</f>
        <v>0</v>
      </c>
      <c r="G37" s="8">
        <f t="shared" si="3"/>
        <v>0</v>
      </c>
      <c r="H37" s="12"/>
      <c r="I37" s="5">
        <f t="shared" si="4"/>
        <v>0</v>
      </c>
      <c r="J37" s="9">
        <f t="shared" si="2"/>
        <v>0</v>
      </c>
      <c r="K37" s="9">
        <f>AVERAGE(J36:J37)</f>
        <v>0</v>
      </c>
    </row>
    <row r="38" spans="1:11">
      <c r="A38" s="5">
        <f>'TRB Record'!A38</f>
        <v>19</v>
      </c>
      <c r="C38" s="6">
        <f>'TRB Record'!C38</f>
        <v>0</v>
      </c>
      <c r="D38" s="12"/>
      <c r="E38" s="12"/>
      <c r="F38" s="6">
        <f>'% solids'!J40</f>
        <v>0</v>
      </c>
      <c r="G38" s="8">
        <f t="shared" si="3"/>
        <v>0</v>
      </c>
      <c r="H38" s="12"/>
      <c r="I38" s="5">
        <f t="shared" si="4"/>
        <v>0</v>
      </c>
      <c r="J38" s="9">
        <f t="shared" si="2"/>
        <v>0</v>
      </c>
      <c r="K38" s="9"/>
    </row>
    <row r="39" spans="1:11">
      <c r="A39" s="5" t="str">
        <f>'TRB Record'!A39</f>
        <v>replicate 19</v>
      </c>
      <c r="C39" s="6">
        <f>'TRB Record'!C39</f>
        <v>0</v>
      </c>
      <c r="D39" s="12"/>
      <c r="E39" s="12"/>
      <c r="F39" s="6">
        <f>'% solids'!J40</f>
        <v>0</v>
      </c>
      <c r="G39" s="8">
        <f t="shared" si="3"/>
        <v>0</v>
      </c>
      <c r="H39" s="12"/>
      <c r="I39" s="5">
        <f t="shared" si="4"/>
        <v>0</v>
      </c>
      <c r="J39" s="9">
        <f t="shared" si="2"/>
        <v>0</v>
      </c>
      <c r="K39" s="9">
        <f>AVERAGE(J38:J39)</f>
        <v>0</v>
      </c>
    </row>
    <row r="40" spans="1:11">
      <c r="A40" s="5">
        <f>'TRB Record'!A40</f>
        <v>20</v>
      </c>
      <c r="C40" s="6">
        <f>'TRB Record'!C40</f>
        <v>0</v>
      </c>
      <c r="D40" s="12"/>
      <c r="E40" s="12"/>
      <c r="F40" s="6">
        <f>'% solids'!J42</f>
        <v>0</v>
      </c>
      <c r="G40" s="8">
        <f t="shared" si="3"/>
        <v>0</v>
      </c>
      <c r="H40" s="12"/>
      <c r="I40" s="5">
        <f t="shared" si="4"/>
        <v>0</v>
      </c>
      <c r="J40" s="9">
        <f t="shared" si="2"/>
        <v>0</v>
      </c>
      <c r="K40" s="9"/>
    </row>
    <row r="41" spans="1:11">
      <c r="A41" s="5" t="str">
        <f>'TRB Record'!A41</f>
        <v>replicate 20</v>
      </c>
      <c r="C41" s="6">
        <f>'TRB Record'!C41</f>
        <v>0</v>
      </c>
      <c r="D41" s="12"/>
      <c r="E41" s="12"/>
      <c r="F41" s="6">
        <f>'% solids'!J42</f>
        <v>0</v>
      </c>
      <c r="G41" s="8">
        <f t="shared" si="3"/>
        <v>0</v>
      </c>
      <c r="H41" s="12"/>
      <c r="I41" s="5">
        <f t="shared" si="4"/>
        <v>0</v>
      </c>
      <c r="J41" s="9">
        <f t="shared" si="2"/>
        <v>0</v>
      </c>
      <c r="K41" s="9">
        <f>AVERAGE(J40:J41)</f>
        <v>0</v>
      </c>
    </row>
    <row r="42" spans="1:11">
      <c r="A42" s="5">
        <f>'TRB Record'!A42</f>
        <v>21</v>
      </c>
      <c r="C42" s="6">
        <f>'TRB Record'!C42</f>
        <v>0</v>
      </c>
      <c r="D42" s="12"/>
      <c r="E42" s="12"/>
      <c r="F42" s="6">
        <f>'% solids'!J44</f>
        <v>0</v>
      </c>
      <c r="G42" s="8">
        <f t="shared" si="3"/>
        <v>0</v>
      </c>
      <c r="H42" s="12"/>
      <c r="I42" s="5">
        <f t="shared" si="4"/>
        <v>0</v>
      </c>
      <c r="J42" s="9">
        <f t="shared" si="2"/>
        <v>0</v>
      </c>
      <c r="K42" s="9"/>
    </row>
    <row r="43" spans="1:11">
      <c r="A43" s="5" t="str">
        <f>'TRB Record'!A43</f>
        <v>replicate 21</v>
      </c>
      <c r="C43" s="6">
        <f>'TRB Record'!C43</f>
        <v>0</v>
      </c>
      <c r="D43" s="12"/>
      <c r="E43" s="12"/>
      <c r="F43" s="6">
        <f>'% solids'!J44</f>
        <v>0</v>
      </c>
      <c r="G43" s="8">
        <f t="shared" si="3"/>
        <v>0</v>
      </c>
      <c r="H43" s="12"/>
      <c r="I43" s="5">
        <f t="shared" si="4"/>
        <v>0</v>
      </c>
      <c r="J43" s="9">
        <f t="shared" si="2"/>
        <v>0</v>
      </c>
      <c r="K43" s="9">
        <f>AVERAGE(J42:J43)</f>
        <v>0</v>
      </c>
    </row>
    <row r="44" spans="1:11">
      <c r="A44" s="5">
        <f>'TRB Record'!A44</f>
        <v>22</v>
      </c>
      <c r="C44" s="6">
        <f>'TRB Record'!C44</f>
        <v>0</v>
      </c>
      <c r="D44" s="12"/>
      <c r="E44" s="12"/>
      <c r="F44" s="6">
        <f>'% solids'!J46</f>
        <v>0</v>
      </c>
      <c r="G44" s="8">
        <f t="shared" si="3"/>
        <v>0</v>
      </c>
      <c r="H44" s="12"/>
      <c r="I44" s="5">
        <f t="shared" si="4"/>
        <v>0</v>
      </c>
      <c r="J44" s="9">
        <f t="shared" si="2"/>
        <v>0</v>
      </c>
      <c r="K44" s="9"/>
    </row>
    <row r="45" spans="1:11">
      <c r="A45" s="5" t="str">
        <f>'TRB Record'!A45</f>
        <v>replicate 22</v>
      </c>
      <c r="C45" s="6">
        <f>'TRB Record'!C45</f>
        <v>0</v>
      </c>
      <c r="D45" s="12"/>
      <c r="E45" s="12"/>
      <c r="F45" s="6">
        <f>'% solids'!J46</f>
        <v>0</v>
      </c>
      <c r="G45" s="8">
        <f t="shared" si="3"/>
        <v>0</v>
      </c>
      <c r="H45" s="12"/>
      <c r="I45" s="5">
        <f t="shared" si="4"/>
        <v>0</v>
      </c>
      <c r="J45" s="9">
        <f t="shared" si="2"/>
        <v>0</v>
      </c>
      <c r="K45" s="9">
        <f>AVERAGE(J44:J45)</f>
        <v>0</v>
      </c>
    </row>
    <row r="46" spans="1:11">
      <c r="A46" s="5">
        <f>'TRB Record'!A46</f>
        <v>23</v>
      </c>
      <c r="C46" s="6">
        <f>'TRB Record'!C46</f>
        <v>0</v>
      </c>
      <c r="D46" s="12"/>
      <c r="E46" s="12"/>
      <c r="F46" s="6">
        <f>'% solids'!J48</f>
        <v>0</v>
      </c>
      <c r="G46" s="8">
        <f t="shared" si="3"/>
        <v>0</v>
      </c>
      <c r="H46" s="12"/>
      <c r="I46" s="5">
        <f t="shared" si="4"/>
        <v>0</v>
      </c>
      <c r="J46" s="9">
        <f t="shared" si="2"/>
        <v>0</v>
      </c>
      <c r="K46" s="9"/>
    </row>
    <row r="47" spans="1:11">
      <c r="A47" s="5" t="str">
        <f>'TRB Record'!A47</f>
        <v>replicate 23</v>
      </c>
      <c r="C47" s="6">
        <f>'TRB Record'!C47</f>
        <v>0</v>
      </c>
      <c r="D47" s="12"/>
      <c r="E47" s="12"/>
      <c r="F47" s="6">
        <f>'% solids'!J48</f>
        <v>0</v>
      </c>
      <c r="G47" s="8">
        <f t="shared" si="3"/>
        <v>0</v>
      </c>
      <c r="H47" s="12"/>
      <c r="I47" s="5">
        <f t="shared" si="4"/>
        <v>0</v>
      </c>
      <c r="J47" s="9">
        <f t="shared" si="2"/>
        <v>0</v>
      </c>
      <c r="K47" s="9">
        <f>AVERAGE(J46:J47)</f>
        <v>0</v>
      </c>
    </row>
    <row r="48" spans="1:11">
      <c r="A48" s="5">
        <f>'TRB Record'!A48</f>
        <v>24</v>
      </c>
      <c r="C48" s="6">
        <f>'TRB Record'!C48</f>
        <v>0</v>
      </c>
      <c r="D48" s="12"/>
      <c r="E48" s="12"/>
      <c r="F48" s="6">
        <f>'% solids'!J50</f>
        <v>0</v>
      </c>
      <c r="G48" s="8">
        <f t="shared" si="3"/>
        <v>0</v>
      </c>
      <c r="H48" s="12"/>
      <c r="I48" s="5">
        <f t="shared" si="4"/>
        <v>0</v>
      </c>
      <c r="J48" s="9">
        <f t="shared" si="2"/>
        <v>0</v>
      </c>
      <c r="K48" s="9"/>
    </row>
    <row r="49" spans="1:11">
      <c r="A49" s="5" t="str">
        <f>'TRB Record'!A49</f>
        <v>replicate 24</v>
      </c>
      <c r="C49" s="6">
        <f>'TRB Record'!C49</f>
        <v>0</v>
      </c>
      <c r="D49" s="12"/>
      <c r="E49" s="12"/>
      <c r="F49" s="6">
        <f>'% solids'!J50</f>
        <v>0</v>
      </c>
      <c r="G49" s="8">
        <f t="shared" si="3"/>
        <v>0</v>
      </c>
      <c r="H49" s="12"/>
      <c r="I49" s="5">
        <f t="shared" si="4"/>
        <v>0</v>
      </c>
      <c r="J49" s="9">
        <f t="shared" si="2"/>
        <v>0</v>
      </c>
      <c r="K49" s="9">
        <f>AVERAGE(J48:J49)</f>
        <v>0</v>
      </c>
    </row>
    <row r="50" spans="1:11">
      <c r="A50" s="5">
        <f>'TRB Record'!A50</f>
        <v>25</v>
      </c>
      <c r="C50" s="6">
        <f>'TRB Record'!C50</f>
        <v>0</v>
      </c>
      <c r="D50" s="12"/>
      <c r="E50" s="12"/>
      <c r="F50" s="6">
        <f>'% solids'!J52</f>
        <v>0</v>
      </c>
      <c r="G50" s="8">
        <f t="shared" si="3"/>
        <v>0</v>
      </c>
      <c r="H50" s="12"/>
      <c r="I50" s="5">
        <f t="shared" si="4"/>
        <v>0</v>
      </c>
      <c r="J50" s="9">
        <f t="shared" si="2"/>
        <v>0</v>
      </c>
      <c r="K50" s="9"/>
    </row>
    <row r="51" spans="1:11">
      <c r="A51" s="5" t="str">
        <f>'TRB Record'!A51</f>
        <v>replicate 25</v>
      </c>
      <c r="C51" s="6">
        <f>'TRB Record'!C51</f>
        <v>0</v>
      </c>
      <c r="D51" s="12"/>
      <c r="E51" s="12"/>
      <c r="F51" s="6">
        <f>'% solids'!J52</f>
        <v>0</v>
      </c>
      <c r="G51" s="8">
        <f t="shared" si="3"/>
        <v>0</v>
      </c>
      <c r="H51" s="12"/>
      <c r="I51" s="5">
        <f t="shared" si="4"/>
        <v>0</v>
      </c>
      <c r="J51" s="9">
        <f t="shared" si="2"/>
        <v>0</v>
      </c>
      <c r="K51" s="9">
        <f>AVERAGE(J50:J51)</f>
        <v>0</v>
      </c>
    </row>
    <row r="52" spans="1:11">
      <c r="A52" s="5">
        <f>'TRB Record'!A52</f>
        <v>26</v>
      </c>
      <c r="C52" s="6">
        <f>'TRB Record'!C52</f>
        <v>0</v>
      </c>
      <c r="D52" s="12"/>
      <c r="E52" s="12"/>
      <c r="F52" s="6">
        <f>'% solids'!J54</f>
        <v>0</v>
      </c>
      <c r="G52" s="8">
        <f t="shared" si="3"/>
        <v>0</v>
      </c>
      <c r="H52" s="12"/>
      <c r="I52" s="5">
        <f t="shared" si="4"/>
        <v>0</v>
      </c>
      <c r="J52" s="9">
        <f t="shared" si="2"/>
        <v>0</v>
      </c>
      <c r="K52" s="9"/>
    </row>
    <row r="53" spans="1:11">
      <c r="A53" s="5" t="str">
        <f>'TRB Record'!A53</f>
        <v>replicate 26</v>
      </c>
      <c r="C53" s="6">
        <f>'TRB Record'!C53</f>
        <v>0</v>
      </c>
      <c r="D53" s="12"/>
      <c r="E53" s="12"/>
      <c r="F53" s="6">
        <f>'% solids'!J54</f>
        <v>0</v>
      </c>
      <c r="G53" s="8">
        <f t="shared" si="3"/>
        <v>0</v>
      </c>
      <c r="H53" s="12"/>
      <c r="I53" s="5">
        <f t="shared" si="4"/>
        <v>0</v>
      </c>
      <c r="J53" s="9">
        <f t="shared" si="2"/>
        <v>0</v>
      </c>
      <c r="K53" s="9">
        <f>AVERAGE(J52:J53)</f>
        <v>0</v>
      </c>
    </row>
    <row r="54" spans="1:11">
      <c r="A54" s="5">
        <f>'TRB Record'!A54</f>
        <v>27</v>
      </c>
      <c r="C54" s="6">
        <f>'TRB Record'!C54</f>
        <v>0</v>
      </c>
      <c r="D54" s="12"/>
      <c r="E54" s="12"/>
      <c r="F54" s="6">
        <f>'% solids'!J56</f>
        <v>0</v>
      </c>
      <c r="G54" s="8">
        <f t="shared" si="3"/>
        <v>0</v>
      </c>
      <c r="H54" s="12"/>
      <c r="I54" s="5">
        <f t="shared" si="4"/>
        <v>0</v>
      </c>
      <c r="J54" s="9">
        <f t="shared" si="2"/>
        <v>0</v>
      </c>
      <c r="K54" s="9"/>
    </row>
    <row r="55" spans="1:11">
      <c r="A55" s="5" t="str">
        <f>'TRB Record'!A55</f>
        <v>replicate 27</v>
      </c>
      <c r="C55" s="6">
        <f>'TRB Record'!C55</f>
        <v>0</v>
      </c>
      <c r="D55" s="12"/>
      <c r="E55" s="12"/>
      <c r="F55" s="6">
        <f>'% solids'!J56</f>
        <v>0</v>
      </c>
      <c r="G55" s="8">
        <f t="shared" si="3"/>
        <v>0</v>
      </c>
      <c r="H55" s="12"/>
      <c r="I55" s="5">
        <f t="shared" si="4"/>
        <v>0</v>
      </c>
      <c r="J55" s="9">
        <f t="shared" si="2"/>
        <v>0</v>
      </c>
      <c r="K55" s="9">
        <f>AVERAGE(J54:J55)</f>
        <v>0</v>
      </c>
    </row>
    <row r="56" spans="1:11">
      <c r="A56" s="5">
        <f>'TRB Record'!A56</f>
        <v>28</v>
      </c>
      <c r="C56" s="6">
        <f>'TRB Record'!C56</f>
        <v>0</v>
      </c>
      <c r="D56" s="12"/>
      <c r="E56" s="12"/>
      <c r="F56" s="6">
        <f>'% solids'!J58</f>
        <v>0</v>
      </c>
      <c r="G56" s="8">
        <f t="shared" si="3"/>
        <v>0</v>
      </c>
      <c r="H56" s="12"/>
      <c r="I56" s="5">
        <f t="shared" si="4"/>
        <v>0</v>
      </c>
      <c r="J56" s="9">
        <f t="shared" si="2"/>
        <v>0</v>
      </c>
      <c r="K56" s="9"/>
    </row>
    <row r="57" spans="1:11">
      <c r="A57" s="5" t="str">
        <f>'TRB Record'!A57</f>
        <v>replicate 28</v>
      </c>
      <c r="C57" s="6">
        <f>'TRB Record'!C57</f>
        <v>0</v>
      </c>
      <c r="D57" s="12"/>
      <c r="E57" s="12"/>
      <c r="F57" s="6">
        <f>'% solids'!J58</f>
        <v>0</v>
      </c>
      <c r="G57" s="8">
        <f t="shared" si="3"/>
        <v>0</v>
      </c>
      <c r="H57" s="12"/>
      <c r="I57" s="5">
        <f t="shared" si="4"/>
        <v>0</v>
      </c>
      <c r="J57" s="9">
        <f t="shared" si="2"/>
        <v>0</v>
      </c>
      <c r="K57" s="9">
        <f>AVERAGE(J56:J57)</f>
        <v>0</v>
      </c>
    </row>
    <row r="58" spans="1:11">
      <c r="A58" s="5">
        <f>'TRB Record'!A58</f>
        <v>29</v>
      </c>
      <c r="C58" s="6">
        <f>'TRB Record'!C58</f>
        <v>0</v>
      </c>
      <c r="D58" s="12"/>
      <c r="E58" s="12"/>
      <c r="F58" s="6">
        <f>'% solids'!J60</f>
        <v>0</v>
      </c>
      <c r="G58" s="8">
        <f t="shared" si="3"/>
        <v>0</v>
      </c>
      <c r="H58" s="12"/>
      <c r="I58" s="5">
        <f t="shared" si="4"/>
        <v>0</v>
      </c>
      <c r="J58" s="9">
        <f t="shared" si="2"/>
        <v>0</v>
      </c>
      <c r="K58" s="9"/>
    </row>
    <row r="59" spans="1:11">
      <c r="A59" s="5" t="str">
        <f>'TRB Record'!A59</f>
        <v>replicate 29</v>
      </c>
      <c r="C59" s="6">
        <f>'TRB Record'!C59</f>
        <v>0</v>
      </c>
      <c r="D59" s="12"/>
      <c r="E59" s="12"/>
      <c r="F59" s="6">
        <f>'% solids'!J60</f>
        <v>0</v>
      </c>
      <c r="G59" s="8">
        <f t="shared" si="3"/>
        <v>0</v>
      </c>
      <c r="H59" s="12"/>
      <c r="I59" s="5">
        <f t="shared" si="4"/>
        <v>0</v>
      </c>
      <c r="J59" s="9">
        <f t="shared" si="2"/>
        <v>0</v>
      </c>
      <c r="K59" s="9">
        <f>AVERAGE(J58:J59)</f>
        <v>0</v>
      </c>
    </row>
    <row r="60" spans="1:11">
      <c r="A60" s="5">
        <f>'TRB Record'!A60</f>
        <v>30</v>
      </c>
      <c r="C60" s="6">
        <f>'TRB Record'!C60</f>
        <v>0</v>
      </c>
      <c r="D60" s="12"/>
      <c r="E60" s="12"/>
      <c r="F60" s="6">
        <f>'% solids'!J62</f>
        <v>0</v>
      </c>
      <c r="G60" s="8">
        <f t="shared" si="3"/>
        <v>0</v>
      </c>
      <c r="H60" s="12"/>
      <c r="I60" s="5">
        <f t="shared" si="4"/>
        <v>0</v>
      </c>
      <c r="J60" s="9">
        <f t="shared" si="2"/>
        <v>0</v>
      </c>
      <c r="K60" s="9"/>
    </row>
    <row r="61" spans="1:11">
      <c r="A61" s="5" t="str">
        <f>'TRB Record'!A61</f>
        <v>replicate 30</v>
      </c>
      <c r="C61" s="6">
        <f>'TRB Record'!C61</f>
        <v>0</v>
      </c>
      <c r="D61" s="12"/>
      <c r="E61" s="12"/>
      <c r="F61" s="6">
        <f>'% solids'!J62</f>
        <v>0</v>
      </c>
      <c r="G61" s="8">
        <f t="shared" si="3"/>
        <v>0</v>
      </c>
      <c r="H61" s="12"/>
      <c r="I61" s="5">
        <f t="shared" si="4"/>
        <v>0</v>
      </c>
      <c r="J61" s="9">
        <f t="shared" si="2"/>
        <v>0</v>
      </c>
      <c r="K61" s="9">
        <f>AVERAGE(J60:J61)</f>
        <v>0</v>
      </c>
    </row>
  </sheetData>
  <sheetProtection sheet="1" objects="1" scenarios="1"/>
  <phoneticPr fontId="2" type="noConversion"/>
  <printOptions gridLines="1"/>
  <pageMargins left="0.75" right="0.75" top="1" bottom="1" header="0.5" footer="0.5"/>
  <pageSetup paperSize="0" scale="97" fitToHeight="5" orientation="landscape" horizontalDpi="4294967292" verticalDpi="4294967292"/>
  <headerFooter alignWithMargins="0">
    <oddHeader>&amp;A</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5B2CA-95B6-4E56-8AD5-4FCAFA419C81}">
  <dimension ref="A1:G62"/>
  <sheetViews>
    <sheetView workbookViewId="0">
      <pane xSplit="2" ySplit="2" topLeftCell="C3" activePane="bottomRight" state="frozen"/>
      <selection pane="bottomRight" activeCell="D4" sqref="D4"/>
      <selection pane="bottomLeft" activeCell="K2" sqref="K2"/>
      <selection pane="topRight" activeCell="K2" sqref="K2"/>
    </sheetView>
  </sheetViews>
  <sheetFormatPr defaultColWidth="11.42578125" defaultRowHeight="12"/>
  <cols>
    <col min="1" max="1" width="14.85546875" style="1" customWidth="1"/>
    <col min="2" max="2" width="16.42578125" style="6" customWidth="1"/>
    <col min="3" max="3" width="16.28515625" style="40" bestFit="1" customWidth="1"/>
    <col min="4" max="5" width="6.42578125" style="41" customWidth="1"/>
    <col min="6" max="7" width="6.42578125" style="1" customWidth="1"/>
    <col min="8" max="16384" width="11.42578125" style="5"/>
  </cols>
  <sheetData>
    <row r="1" spans="1:7" s="1" customFormat="1">
      <c r="A1" s="109"/>
      <c r="B1" s="6"/>
      <c r="C1" s="113" t="s">
        <v>57</v>
      </c>
      <c r="D1" s="113"/>
      <c r="E1" s="113"/>
      <c r="F1" s="109"/>
      <c r="G1" s="109"/>
    </row>
    <row r="2" spans="1:7" s="24" customFormat="1" ht="93.75">
      <c r="A2" s="24" t="s">
        <v>0</v>
      </c>
      <c r="B2" s="23" t="s">
        <v>42</v>
      </c>
      <c r="C2" s="46" t="s">
        <v>58</v>
      </c>
      <c r="D2" s="46" t="s">
        <v>59</v>
      </c>
      <c r="E2" s="46" t="s">
        <v>60</v>
      </c>
      <c r="F2" s="24" t="s">
        <v>61</v>
      </c>
      <c r="G2" s="24" t="s">
        <v>62</v>
      </c>
    </row>
    <row r="3" spans="1:7">
      <c r="A3" s="109">
        <v>1</v>
      </c>
      <c r="B3" s="6">
        <f>'TRB Record'!C2</f>
        <v>0</v>
      </c>
      <c r="C3" s="30"/>
      <c r="D3" s="54"/>
      <c r="E3" s="54">
        <v>4.5999999999999996</v>
      </c>
      <c r="F3" s="16">
        <f>D3*E3</f>
        <v>0</v>
      </c>
      <c r="G3" s="16"/>
    </row>
    <row r="4" spans="1:7">
      <c r="A4" s="109" t="s">
        <v>10</v>
      </c>
      <c r="B4" s="6">
        <f>'TRB Record'!C3</f>
        <v>0</v>
      </c>
      <c r="C4" s="30"/>
      <c r="D4" s="54"/>
      <c r="E4" s="54">
        <v>4.5999999999999996</v>
      </c>
      <c r="F4" s="16">
        <f t="shared" ref="F4:F62" si="0">D4*E4</f>
        <v>0</v>
      </c>
      <c r="G4" s="16">
        <f>AVERAGE(F3:F4)</f>
        <v>0</v>
      </c>
    </row>
    <row r="5" spans="1:7">
      <c r="A5" s="109">
        <v>2</v>
      </c>
      <c r="B5" s="6">
        <f>'TRB Record'!C4</f>
        <v>0</v>
      </c>
      <c r="C5" s="30"/>
      <c r="D5" s="54"/>
      <c r="E5" s="54">
        <v>4.5999999999999996</v>
      </c>
      <c r="F5" s="16">
        <f t="shared" si="0"/>
        <v>0</v>
      </c>
      <c r="G5" s="16"/>
    </row>
    <row r="6" spans="1:7">
      <c r="A6" s="109" t="s">
        <v>11</v>
      </c>
      <c r="B6" s="6">
        <f>'TRB Record'!C5</f>
        <v>0</v>
      </c>
      <c r="C6" s="30"/>
      <c r="D6" s="54"/>
      <c r="E6" s="54">
        <v>4.5999999999999996</v>
      </c>
      <c r="F6" s="16">
        <f t="shared" si="0"/>
        <v>0</v>
      </c>
      <c r="G6" s="16">
        <f>AVERAGE(F5:F6)</f>
        <v>0</v>
      </c>
    </row>
    <row r="7" spans="1:7">
      <c r="A7" s="109">
        <v>3</v>
      </c>
      <c r="B7" s="6">
        <f>'TRB Record'!C6</f>
        <v>0</v>
      </c>
      <c r="C7" s="30"/>
      <c r="D7" s="54"/>
      <c r="E7" s="54">
        <v>4.5999999999999996</v>
      </c>
      <c r="F7" s="16">
        <f t="shared" si="0"/>
        <v>0</v>
      </c>
      <c r="G7" s="16"/>
    </row>
    <row r="8" spans="1:7">
      <c r="A8" s="109" t="s">
        <v>12</v>
      </c>
      <c r="B8" s="6">
        <f>'TRB Record'!C7</f>
        <v>0</v>
      </c>
      <c r="C8" s="30"/>
      <c r="D8" s="54"/>
      <c r="E8" s="54">
        <v>4.5999999999999996</v>
      </c>
      <c r="F8" s="16">
        <f t="shared" si="0"/>
        <v>0</v>
      </c>
      <c r="G8" s="16">
        <f>AVERAGE(F7:F8)</f>
        <v>0</v>
      </c>
    </row>
    <row r="9" spans="1:7">
      <c r="A9" s="109">
        <v>4</v>
      </c>
      <c r="B9" s="6">
        <f>'TRB Record'!C8</f>
        <v>0</v>
      </c>
      <c r="C9" s="30"/>
      <c r="D9" s="54"/>
      <c r="E9" s="54">
        <v>4.5999999999999996</v>
      </c>
      <c r="F9" s="16">
        <f t="shared" si="0"/>
        <v>0</v>
      </c>
      <c r="G9" s="16"/>
    </row>
    <row r="10" spans="1:7">
      <c r="A10" s="109" t="s">
        <v>13</v>
      </c>
      <c r="B10" s="6">
        <f>'TRB Record'!C9</f>
        <v>0</v>
      </c>
      <c r="C10" s="30"/>
      <c r="D10" s="54"/>
      <c r="E10" s="54">
        <v>4.5999999999999996</v>
      </c>
      <c r="F10" s="16">
        <f t="shared" si="0"/>
        <v>0</v>
      </c>
      <c r="G10" s="16">
        <f>AVERAGE(F9:F10)</f>
        <v>0</v>
      </c>
    </row>
    <row r="11" spans="1:7">
      <c r="A11" s="109">
        <v>5</v>
      </c>
      <c r="B11" s="6">
        <f>'TRB Record'!C10</f>
        <v>0</v>
      </c>
      <c r="C11" s="30"/>
      <c r="D11" s="54"/>
      <c r="E11" s="54">
        <v>4.5999999999999996</v>
      </c>
      <c r="F11" s="16">
        <f t="shared" si="0"/>
        <v>0</v>
      </c>
      <c r="G11" s="16"/>
    </row>
    <row r="12" spans="1:7">
      <c r="A12" s="109" t="s">
        <v>14</v>
      </c>
      <c r="B12" s="6">
        <f>'TRB Record'!C11</f>
        <v>0</v>
      </c>
      <c r="C12" s="30"/>
      <c r="D12" s="54"/>
      <c r="E12" s="54">
        <v>4.5999999999999996</v>
      </c>
      <c r="F12" s="16">
        <f t="shared" si="0"/>
        <v>0</v>
      </c>
      <c r="G12" s="16">
        <f>AVERAGE(F11:F12)</f>
        <v>0</v>
      </c>
    </row>
    <row r="13" spans="1:7">
      <c r="A13" s="109">
        <v>6</v>
      </c>
      <c r="B13" s="6">
        <f>'TRB Record'!C12</f>
        <v>0</v>
      </c>
      <c r="C13" s="30"/>
      <c r="D13" s="54"/>
      <c r="E13" s="54">
        <v>4.5999999999999996</v>
      </c>
      <c r="F13" s="16">
        <f t="shared" si="0"/>
        <v>0</v>
      </c>
      <c r="G13" s="16"/>
    </row>
    <row r="14" spans="1:7">
      <c r="A14" s="109" t="s">
        <v>15</v>
      </c>
      <c r="B14" s="6">
        <f>'TRB Record'!C13</f>
        <v>0</v>
      </c>
      <c r="C14" s="30"/>
      <c r="D14" s="54"/>
      <c r="E14" s="54">
        <v>4.5999999999999996</v>
      </c>
      <c r="F14" s="16">
        <f t="shared" si="0"/>
        <v>0</v>
      </c>
      <c r="G14" s="16">
        <f>AVERAGE(F13:F14)</f>
        <v>0</v>
      </c>
    </row>
    <row r="15" spans="1:7">
      <c r="A15" s="109">
        <v>7</v>
      </c>
      <c r="B15" s="6">
        <f>'TRB Record'!C14</f>
        <v>0</v>
      </c>
      <c r="C15" s="30"/>
      <c r="D15" s="54"/>
      <c r="E15" s="54">
        <v>4.5999999999999996</v>
      </c>
      <c r="F15" s="16">
        <f t="shared" si="0"/>
        <v>0</v>
      </c>
      <c r="G15" s="16"/>
    </row>
    <row r="16" spans="1:7">
      <c r="A16" s="109" t="s">
        <v>16</v>
      </c>
      <c r="B16" s="6">
        <f>'TRB Record'!C15</f>
        <v>0</v>
      </c>
      <c r="C16" s="30"/>
      <c r="D16" s="54"/>
      <c r="E16" s="54">
        <v>4.5999999999999996</v>
      </c>
      <c r="F16" s="16">
        <f t="shared" si="0"/>
        <v>0</v>
      </c>
      <c r="G16" s="16">
        <f>AVERAGE(F15:F16)</f>
        <v>0</v>
      </c>
    </row>
    <row r="17" spans="1:7">
      <c r="A17" s="109">
        <v>8</v>
      </c>
      <c r="B17" s="6">
        <f>'TRB Record'!C16</f>
        <v>0</v>
      </c>
      <c r="C17" s="30"/>
      <c r="D17" s="54"/>
      <c r="E17" s="54">
        <v>4.5999999999999996</v>
      </c>
      <c r="F17" s="16">
        <f t="shared" si="0"/>
        <v>0</v>
      </c>
      <c r="G17" s="16"/>
    </row>
    <row r="18" spans="1:7">
      <c r="A18" s="109" t="s">
        <v>17</v>
      </c>
      <c r="B18" s="6">
        <f>'TRB Record'!C17</f>
        <v>0</v>
      </c>
      <c r="C18" s="30"/>
      <c r="D18" s="54"/>
      <c r="E18" s="54">
        <v>4.5999999999999996</v>
      </c>
      <c r="F18" s="16">
        <f t="shared" si="0"/>
        <v>0</v>
      </c>
      <c r="G18" s="16">
        <f>AVERAGE(F17:F18)</f>
        <v>0</v>
      </c>
    </row>
    <row r="19" spans="1:7">
      <c r="A19" s="109">
        <v>9</v>
      </c>
      <c r="B19" s="6">
        <f>'TRB Record'!C18</f>
        <v>0</v>
      </c>
      <c r="C19" s="30"/>
      <c r="D19" s="54"/>
      <c r="E19" s="54">
        <v>4.5999999999999996</v>
      </c>
      <c r="F19" s="16">
        <f t="shared" si="0"/>
        <v>0</v>
      </c>
      <c r="G19" s="16"/>
    </row>
    <row r="20" spans="1:7">
      <c r="A20" s="109" t="s">
        <v>18</v>
      </c>
      <c r="B20" s="6">
        <f>'TRB Record'!C19</f>
        <v>0</v>
      </c>
      <c r="C20" s="30"/>
      <c r="D20" s="54"/>
      <c r="E20" s="54">
        <v>4.5999999999999996</v>
      </c>
      <c r="F20" s="16">
        <f t="shared" si="0"/>
        <v>0</v>
      </c>
      <c r="G20" s="16">
        <f>AVERAGE(F19:F20)</f>
        <v>0</v>
      </c>
    </row>
    <row r="21" spans="1:7">
      <c r="A21" s="109">
        <v>10</v>
      </c>
      <c r="B21" s="6">
        <f>'TRB Record'!C20</f>
        <v>0</v>
      </c>
      <c r="C21" s="30"/>
      <c r="D21" s="54"/>
      <c r="E21" s="54">
        <v>4.5999999999999996</v>
      </c>
      <c r="F21" s="16">
        <f t="shared" si="0"/>
        <v>0</v>
      </c>
      <c r="G21" s="16"/>
    </row>
    <row r="22" spans="1:7">
      <c r="A22" s="109" t="s">
        <v>19</v>
      </c>
      <c r="B22" s="6">
        <f>'TRB Record'!C21</f>
        <v>0</v>
      </c>
      <c r="C22" s="30"/>
      <c r="D22" s="54"/>
      <c r="E22" s="54">
        <v>4.5999999999999996</v>
      </c>
      <c r="F22" s="16">
        <f t="shared" si="0"/>
        <v>0</v>
      </c>
      <c r="G22" s="16">
        <f>AVERAGE(F21:F22)</f>
        <v>0</v>
      </c>
    </row>
    <row r="23" spans="1:7">
      <c r="A23" s="109">
        <v>11</v>
      </c>
      <c r="B23" s="6">
        <f>'TRB Record'!C22</f>
        <v>0</v>
      </c>
      <c r="C23" s="30"/>
      <c r="D23" s="54"/>
      <c r="E23" s="54">
        <v>4.5999999999999996</v>
      </c>
      <c r="F23" s="16">
        <f t="shared" si="0"/>
        <v>0</v>
      </c>
      <c r="G23" s="16"/>
    </row>
    <row r="24" spans="1:7">
      <c r="A24" s="109" t="s">
        <v>20</v>
      </c>
      <c r="B24" s="6">
        <f>'TRB Record'!C23</f>
        <v>0</v>
      </c>
      <c r="C24" s="30"/>
      <c r="D24" s="54"/>
      <c r="E24" s="54">
        <v>4.5999999999999996</v>
      </c>
      <c r="F24" s="16">
        <f t="shared" si="0"/>
        <v>0</v>
      </c>
      <c r="G24" s="16">
        <f>AVERAGE(F23:F24)</f>
        <v>0</v>
      </c>
    </row>
    <row r="25" spans="1:7">
      <c r="A25" s="109">
        <v>12</v>
      </c>
      <c r="B25" s="6">
        <f>'TRB Record'!C24</f>
        <v>0</v>
      </c>
      <c r="C25" s="30"/>
      <c r="D25" s="54"/>
      <c r="E25" s="54">
        <v>4.5999999999999996</v>
      </c>
      <c r="F25" s="16">
        <f t="shared" si="0"/>
        <v>0</v>
      </c>
      <c r="G25" s="16"/>
    </row>
    <row r="26" spans="1:7">
      <c r="A26" s="109" t="s">
        <v>21</v>
      </c>
      <c r="B26" s="6">
        <f>'TRB Record'!C25</f>
        <v>0</v>
      </c>
      <c r="C26" s="30"/>
      <c r="D26" s="54"/>
      <c r="E26" s="54">
        <v>4.5999999999999996</v>
      </c>
      <c r="F26" s="16">
        <f t="shared" si="0"/>
        <v>0</v>
      </c>
      <c r="G26" s="16">
        <f>AVERAGE(F25:F26)</f>
        <v>0</v>
      </c>
    </row>
    <row r="27" spans="1:7">
      <c r="A27" s="109">
        <v>13</v>
      </c>
      <c r="B27" s="6">
        <f>'TRB Record'!C26</f>
        <v>0</v>
      </c>
      <c r="C27" s="30"/>
      <c r="D27" s="54"/>
      <c r="E27" s="54">
        <v>4.5999999999999996</v>
      </c>
      <c r="F27" s="16">
        <f t="shared" si="0"/>
        <v>0</v>
      </c>
      <c r="G27" s="16"/>
    </row>
    <row r="28" spans="1:7">
      <c r="A28" s="109" t="s">
        <v>22</v>
      </c>
      <c r="B28" s="6">
        <f>'TRB Record'!C27</f>
        <v>0</v>
      </c>
      <c r="C28" s="30"/>
      <c r="D28" s="54"/>
      <c r="E28" s="54">
        <v>4.5999999999999996</v>
      </c>
      <c r="F28" s="16">
        <f t="shared" si="0"/>
        <v>0</v>
      </c>
      <c r="G28" s="16">
        <f>AVERAGE(F27:F28)</f>
        <v>0</v>
      </c>
    </row>
    <row r="29" spans="1:7">
      <c r="A29" s="109">
        <v>14</v>
      </c>
      <c r="B29" s="6">
        <f>'TRB Record'!C28</f>
        <v>0</v>
      </c>
      <c r="C29" s="30"/>
      <c r="D29" s="54"/>
      <c r="E29" s="54">
        <v>4.5999999999999996</v>
      </c>
      <c r="F29" s="16">
        <f t="shared" si="0"/>
        <v>0</v>
      </c>
      <c r="G29" s="16"/>
    </row>
    <row r="30" spans="1:7">
      <c r="A30" s="109" t="s">
        <v>23</v>
      </c>
      <c r="B30" s="6">
        <f>'TRB Record'!C29</f>
        <v>0</v>
      </c>
      <c r="C30" s="30"/>
      <c r="D30" s="54"/>
      <c r="E30" s="54">
        <v>4.5999999999999996</v>
      </c>
      <c r="F30" s="16">
        <f t="shared" si="0"/>
        <v>0</v>
      </c>
      <c r="G30" s="16">
        <f>AVERAGE(F29:F30)</f>
        <v>0</v>
      </c>
    </row>
    <row r="31" spans="1:7">
      <c r="A31" s="109">
        <v>15</v>
      </c>
      <c r="B31" s="6">
        <f>'TRB Record'!C30</f>
        <v>0</v>
      </c>
      <c r="C31" s="30"/>
      <c r="D31" s="54"/>
      <c r="E31" s="54">
        <v>4.5999999999999996</v>
      </c>
      <c r="F31" s="16">
        <f t="shared" si="0"/>
        <v>0</v>
      </c>
      <c r="G31" s="16"/>
    </row>
    <row r="32" spans="1:7">
      <c r="A32" s="109" t="s">
        <v>24</v>
      </c>
      <c r="B32" s="6">
        <f>'TRB Record'!C31</f>
        <v>0</v>
      </c>
      <c r="C32" s="30"/>
      <c r="D32" s="54"/>
      <c r="E32" s="54">
        <v>4.5999999999999996</v>
      </c>
      <c r="F32" s="16">
        <f t="shared" si="0"/>
        <v>0</v>
      </c>
      <c r="G32" s="16">
        <f>AVERAGE(F31:F32)</f>
        <v>0</v>
      </c>
    </row>
    <row r="33" spans="1:7">
      <c r="A33" s="109">
        <v>16</v>
      </c>
      <c r="B33" s="6">
        <f>'TRB Record'!C32</f>
        <v>0</v>
      </c>
      <c r="C33" s="30"/>
      <c r="D33" s="54"/>
      <c r="E33" s="54">
        <v>4.5999999999999996</v>
      </c>
      <c r="F33" s="16">
        <f t="shared" si="0"/>
        <v>0</v>
      </c>
      <c r="G33" s="16"/>
    </row>
    <row r="34" spans="1:7">
      <c r="A34" s="109" t="s">
        <v>25</v>
      </c>
      <c r="B34" s="6">
        <f>'TRB Record'!C33</f>
        <v>0</v>
      </c>
      <c r="C34" s="30"/>
      <c r="D34" s="54"/>
      <c r="E34" s="54">
        <v>4.5999999999999996</v>
      </c>
      <c r="F34" s="16">
        <f t="shared" si="0"/>
        <v>0</v>
      </c>
      <c r="G34" s="16">
        <f>AVERAGE(F33:F34)</f>
        <v>0</v>
      </c>
    </row>
    <row r="35" spans="1:7">
      <c r="A35" s="109">
        <v>17</v>
      </c>
      <c r="B35" s="6">
        <f>'TRB Record'!C34</f>
        <v>0</v>
      </c>
      <c r="C35" s="30"/>
      <c r="D35" s="54"/>
      <c r="E35" s="54">
        <v>4.5999999999999996</v>
      </c>
      <c r="F35" s="16">
        <f t="shared" si="0"/>
        <v>0</v>
      </c>
      <c r="G35" s="16"/>
    </row>
    <row r="36" spans="1:7">
      <c r="A36" s="109" t="s">
        <v>26</v>
      </c>
      <c r="B36" s="6">
        <f>'TRB Record'!C35</f>
        <v>0</v>
      </c>
      <c r="C36" s="30"/>
      <c r="D36" s="54"/>
      <c r="E36" s="54">
        <v>4.5999999999999996</v>
      </c>
      <c r="F36" s="16">
        <f t="shared" si="0"/>
        <v>0</v>
      </c>
      <c r="G36" s="16">
        <f>AVERAGE(F35:F36)</f>
        <v>0</v>
      </c>
    </row>
    <row r="37" spans="1:7">
      <c r="A37" s="109">
        <v>18</v>
      </c>
      <c r="B37" s="6">
        <f>'TRB Record'!C36</f>
        <v>0</v>
      </c>
      <c r="C37" s="30"/>
      <c r="D37" s="54"/>
      <c r="E37" s="54">
        <v>4.5999999999999996</v>
      </c>
      <c r="F37" s="16">
        <f t="shared" si="0"/>
        <v>0</v>
      </c>
      <c r="G37" s="16"/>
    </row>
    <row r="38" spans="1:7">
      <c r="A38" s="109" t="s">
        <v>27</v>
      </c>
      <c r="B38" s="6">
        <f>'TRB Record'!C37</f>
        <v>0</v>
      </c>
      <c r="C38" s="30"/>
      <c r="D38" s="54"/>
      <c r="E38" s="54">
        <v>4.5999999999999996</v>
      </c>
      <c r="F38" s="16">
        <f t="shared" si="0"/>
        <v>0</v>
      </c>
      <c r="G38" s="16">
        <f>AVERAGE(F37:F38)</f>
        <v>0</v>
      </c>
    </row>
    <row r="39" spans="1:7">
      <c r="A39" s="109">
        <v>19</v>
      </c>
      <c r="B39" s="6">
        <f>'TRB Record'!C38</f>
        <v>0</v>
      </c>
      <c r="C39" s="30"/>
      <c r="D39" s="54"/>
      <c r="E39" s="54">
        <v>4.5999999999999996</v>
      </c>
      <c r="F39" s="16">
        <f t="shared" si="0"/>
        <v>0</v>
      </c>
      <c r="G39" s="16"/>
    </row>
    <row r="40" spans="1:7">
      <c r="A40" s="109" t="s">
        <v>28</v>
      </c>
      <c r="B40" s="6">
        <f>'TRB Record'!C39</f>
        <v>0</v>
      </c>
      <c r="C40" s="30"/>
      <c r="D40" s="54"/>
      <c r="E40" s="54">
        <v>4.5999999999999996</v>
      </c>
      <c r="F40" s="16">
        <f t="shared" si="0"/>
        <v>0</v>
      </c>
      <c r="G40" s="16">
        <f>AVERAGE(F39:F40)</f>
        <v>0</v>
      </c>
    </row>
    <row r="41" spans="1:7">
      <c r="A41" s="109">
        <v>20</v>
      </c>
      <c r="B41" s="6">
        <f>'TRB Record'!C40</f>
        <v>0</v>
      </c>
      <c r="C41" s="30"/>
      <c r="D41" s="54"/>
      <c r="E41" s="54">
        <v>4.5999999999999996</v>
      </c>
      <c r="F41" s="16">
        <f t="shared" si="0"/>
        <v>0</v>
      </c>
      <c r="G41" s="16"/>
    </row>
    <row r="42" spans="1:7">
      <c r="A42" s="109" t="s">
        <v>29</v>
      </c>
      <c r="B42" s="6">
        <f>'TRB Record'!C41</f>
        <v>0</v>
      </c>
      <c r="C42" s="30"/>
      <c r="D42" s="54"/>
      <c r="E42" s="54">
        <v>4.5999999999999996</v>
      </c>
      <c r="F42" s="16">
        <f t="shared" si="0"/>
        <v>0</v>
      </c>
      <c r="G42" s="16">
        <f>AVERAGE(F41:F42)</f>
        <v>0</v>
      </c>
    </row>
    <row r="43" spans="1:7">
      <c r="A43" s="109">
        <v>21</v>
      </c>
      <c r="B43" s="6">
        <f>'TRB Record'!C42</f>
        <v>0</v>
      </c>
      <c r="C43" s="30"/>
      <c r="D43" s="54"/>
      <c r="E43" s="54">
        <v>4.5999999999999996</v>
      </c>
      <c r="F43" s="16">
        <f t="shared" si="0"/>
        <v>0</v>
      </c>
      <c r="G43" s="16"/>
    </row>
    <row r="44" spans="1:7">
      <c r="A44" s="109" t="s">
        <v>30</v>
      </c>
      <c r="B44" s="6">
        <f>'TRB Record'!C43</f>
        <v>0</v>
      </c>
      <c r="C44" s="30"/>
      <c r="D44" s="54"/>
      <c r="E44" s="54">
        <v>4.5999999999999996</v>
      </c>
      <c r="F44" s="16">
        <f t="shared" si="0"/>
        <v>0</v>
      </c>
      <c r="G44" s="16">
        <f>AVERAGE(F43:F44)</f>
        <v>0</v>
      </c>
    </row>
    <row r="45" spans="1:7">
      <c r="A45" s="109">
        <v>22</v>
      </c>
      <c r="B45" s="6">
        <f>'TRB Record'!C44</f>
        <v>0</v>
      </c>
      <c r="C45" s="30"/>
      <c r="D45" s="54"/>
      <c r="E45" s="54">
        <v>4.5999999999999996</v>
      </c>
      <c r="F45" s="16">
        <f t="shared" si="0"/>
        <v>0</v>
      </c>
      <c r="G45" s="16"/>
    </row>
    <row r="46" spans="1:7">
      <c r="A46" s="109" t="s">
        <v>31</v>
      </c>
      <c r="B46" s="6">
        <f>'TRB Record'!C45</f>
        <v>0</v>
      </c>
      <c r="C46" s="30"/>
      <c r="D46" s="54"/>
      <c r="E46" s="54">
        <v>4.5999999999999996</v>
      </c>
      <c r="F46" s="16">
        <f t="shared" si="0"/>
        <v>0</v>
      </c>
      <c r="G46" s="16">
        <f>AVERAGE(F45:F46)</f>
        <v>0</v>
      </c>
    </row>
    <row r="47" spans="1:7">
      <c r="A47" s="109">
        <v>23</v>
      </c>
      <c r="B47" s="6">
        <f>'TRB Record'!C46</f>
        <v>0</v>
      </c>
      <c r="C47" s="30"/>
      <c r="D47" s="54"/>
      <c r="E47" s="54">
        <v>4.5999999999999996</v>
      </c>
      <c r="F47" s="16">
        <f t="shared" si="0"/>
        <v>0</v>
      </c>
      <c r="G47" s="16"/>
    </row>
    <row r="48" spans="1:7">
      <c r="A48" s="109" t="s">
        <v>32</v>
      </c>
      <c r="B48" s="6">
        <f>'TRB Record'!C47</f>
        <v>0</v>
      </c>
      <c r="C48" s="30"/>
      <c r="D48" s="54"/>
      <c r="E48" s="54">
        <v>4.5999999999999996</v>
      </c>
      <c r="F48" s="16">
        <f t="shared" si="0"/>
        <v>0</v>
      </c>
      <c r="G48" s="16">
        <f>AVERAGE(F47:F48)</f>
        <v>0</v>
      </c>
    </row>
    <row r="49" spans="1:7">
      <c r="A49" s="109">
        <v>24</v>
      </c>
      <c r="B49" s="6">
        <f>'TRB Record'!C48</f>
        <v>0</v>
      </c>
      <c r="C49" s="30"/>
      <c r="D49" s="54"/>
      <c r="E49" s="54">
        <v>4.5999999999999996</v>
      </c>
      <c r="F49" s="16">
        <f t="shared" si="0"/>
        <v>0</v>
      </c>
      <c r="G49" s="16"/>
    </row>
    <row r="50" spans="1:7">
      <c r="A50" s="109" t="s">
        <v>33</v>
      </c>
      <c r="B50" s="6">
        <f>'TRB Record'!C49</f>
        <v>0</v>
      </c>
      <c r="C50" s="30"/>
      <c r="D50" s="54"/>
      <c r="E50" s="54">
        <v>4.5999999999999996</v>
      </c>
      <c r="F50" s="16">
        <f t="shared" si="0"/>
        <v>0</v>
      </c>
      <c r="G50" s="16">
        <f>AVERAGE(F49:F50)</f>
        <v>0</v>
      </c>
    </row>
    <row r="51" spans="1:7">
      <c r="A51" s="109">
        <v>25</v>
      </c>
      <c r="B51" s="6">
        <f>'TRB Record'!C50</f>
        <v>0</v>
      </c>
      <c r="C51" s="30"/>
      <c r="D51" s="54"/>
      <c r="E51" s="54">
        <v>4.5999999999999996</v>
      </c>
      <c r="F51" s="16">
        <f t="shared" si="0"/>
        <v>0</v>
      </c>
      <c r="G51" s="16"/>
    </row>
    <row r="52" spans="1:7">
      <c r="A52" s="109" t="s">
        <v>34</v>
      </c>
      <c r="B52" s="6">
        <f>'TRB Record'!C51</f>
        <v>0</v>
      </c>
      <c r="C52" s="30"/>
      <c r="D52" s="54"/>
      <c r="E52" s="54">
        <v>4.5999999999999996</v>
      </c>
      <c r="F52" s="16">
        <f t="shared" si="0"/>
        <v>0</v>
      </c>
      <c r="G52" s="16">
        <f>AVERAGE(F51:F52)</f>
        <v>0</v>
      </c>
    </row>
    <row r="53" spans="1:7">
      <c r="A53" s="109">
        <v>26</v>
      </c>
      <c r="B53" s="6">
        <f>'TRB Record'!C52</f>
        <v>0</v>
      </c>
      <c r="C53" s="30"/>
      <c r="D53" s="54"/>
      <c r="E53" s="54">
        <v>4.5999999999999996</v>
      </c>
      <c r="F53" s="16">
        <f t="shared" si="0"/>
        <v>0</v>
      </c>
      <c r="G53" s="16"/>
    </row>
    <row r="54" spans="1:7">
      <c r="A54" s="109" t="s">
        <v>35</v>
      </c>
      <c r="B54" s="6">
        <f>'TRB Record'!C53</f>
        <v>0</v>
      </c>
      <c r="C54" s="30"/>
      <c r="D54" s="54"/>
      <c r="E54" s="54">
        <v>4.5999999999999996</v>
      </c>
      <c r="F54" s="16">
        <f t="shared" si="0"/>
        <v>0</v>
      </c>
      <c r="G54" s="16">
        <f>AVERAGE(F53:F54)</f>
        <v>0</v>
      </c>
    </row>
    <row r="55" spans="1:7">
      <c r="A55" s="109">
        <v>27</v>
      </c>
      <c r="B55" s="6">
        <f>'TRB Record'!C54</f>
        <v>0</v>
      </c>
      <c r="C55" s="30"/>
      <c r="D55" s="54"/>
      <c r="E55" s="54">
        <v>4.5999999999999996</v>
      </c>
      <c r="F55" s="16">
        <f t="shared" si="0"/>
        <v>0</v>
      </c>
      <c r="G55" s="16"/>
    </row>
    <row r="56" spans="1:7">
      <c r="A56" s="109" t="s">
        <v>36</v>
      </c>
      <c r="B56" s="6">
        <f>'TRB Record'!C55</f>
        <v>0</v>
      </c>
      <c r="C56" s="30"/>
      <c r="D56" s="54"/>
      <c r="E56" s="54">
        <v>4.5999999999999996</v>
      </c>
      <c r="F56" s="16">
        <f t="shared" si="0"/>
        <v>0</v>
      </c>
      <c r="G56" s="16">
        <f>AVERAGE(F55:F56)</f>
        <v>0</v>
      </c>
    </row>
    <row r="57" spans="1:7">
      <c r="A57" s="109">
        <v>28</v>
      </c>
      <c r="B57" s="6">
        <f>'TRB Record'!C56</f>
        <v>0</v>
      </c>
      <c r="C57" s="30"/>
      <c r="D57" s="54"/>
      <c r="E57" s="54">
        <v>4.5999999999999996</v>
      </c>
      <c r="F57" s="16">
        <f t="shared" si="0"/>
        <v>0</v>
      </c>
      <c r="G57" s="16"/>
    </row>
    <row r="58" spans="1:7">
      <c r="A58" s="109" t="s">
        <v>37</v>
      </c>
      <c r="B58" s="6">
        <f>'TRB Record'!C57</f>
        <v>0</v>
      </c>
      <c r="C58" s="30"/>
      <c r="D58" s="54"/>
      <c r="E58" s="54">
        <v>4.5999999999999996</v>
      </c>
      <c r="F58" s="16">
        <f t="shared" si="0"/>
        <v>0</v>
      </c>
      <c r="G58" s="16">
        <f>AVERAGE(F57:F58)</f>
        <v>0</v>
      </c>
    </row>
    <row r="59" spans="1:7">
      <c r="A59" s="109">
        <v>29</v>
      </c>
      <c r="B59" s="6">
        <f>'TRB Record'!C58</f>
        <v>0</v>
      </c>
      <c r="C59" s="30"/>
      <c r="D59" s="54"/>
      <c r="E59" s="54">
        <v>4.5999999999999996</v>
      </c>
      <c r="F59" s="16">
        <f t="shared" si="0"/>
        <v>0</v>
      </c>
      <c r="G59" s="16"/>
    </row>
    <row r="60" spans="1:7">
      <c r="A60" s="109" t="s">
        <v>38</v>
      </c>
      <c r="B60" s="6">
        <f>'TRB Record'!C59</f>
        <v>0</v>
      </c>
      <c r="C60" s="30"/>
      <c r="D60" s="54"/>
      <c r="E60" s="54">
        <v>4.5999999999999996</v>
      </c>
      <c r="F60" s="16">
        <f t="shared" si="0"/>
        <v>0</v>
      </c>
      <c r="G60" s="16">
        <f>AVERAGE(F59:F60)</f>
        <v>0</v>
      </c>
    </row>
    <row r="61" spans="1:7">
      <c r="A61" s="109">
        <v>30</v>
      </c>
      <c r="B61" s="6">
        <f>'TRB Record'!C60</f>
        <v>0</v>
      </c>
      <c r="C61" s="30"/>
      <c r="D61" s="54"/>
      <c r="E61" s="54">
        <v>4.5999999999999996</v>
      </c>
      <c r="F61" s="16">
        <f t="shared" si="0"/>
        <v>0</v>
      </c>
      <c r="G61" s="16"/>
    </row>
    <row r="62" spans="1:7">
      <c r="A62" s="109" t="s">
        <v>39</v>
      </c>
      <c r="B62" s="6">
        <f>'TRB Record'!C61</f>
        <v>0</v>
      </c>
      <c r="C62" s="30"/>
      <c r="D62" s="54"/>
      <c r="E62" s="54">
        <v>4.5999999999999996</v>
      </c>
      <c r="F62" s="16">
        <f t="shared" si="0"/>
        <v>0</v>
      </c>
      <c r="G62" s="16">
        <f>AVERAGE(F61:F62)</f>
        <v>0</v>
      </c>
    </row>
  </sheetData>
  <sheetProtection sheet="1" objects="1" scenarios="1"/>
  <mergeCells count="1">
    <mergeCell ref="C1:E1"/>
  </mergeCells>
  <phoneticPr fontId="2"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1AFB1-F196-4459-B738-683E9A0A2D7E}">
  <sheetPr codeName="Sheet5">
    <pageSetUpPr fitToPage="1"/>
  </sheetPr>
  <dimension ref="A1:X69"/>
  <sheetViews>
    <sheetView workbookViewId="0">
      <pane xSplit="3" ySplit="1" topLeftCell="D14" activePane="bottomRight" state="frozenSplit"/>
      <selection pane="bottomRight" activeCell="P46" sqref="P46"/>
      <selection pane="bottomLeft" activeCell="K2" sqref="K2"/>
      <selection pane="topRight" activeCell="K2" sqref="K2"/>
    </sheetView>
  </sheetViews>
  <sheetFormatPr defaultColWidth="10.85546875" defaultRowHeight="12"/>
  <cols>
    <col min="1" max="1" width="10.85546875" style="1" customWidth="1"/>
    <col min="2" max="2" width="15.7109375" style="2" customWidth="1"/>
    <col min="3" max="3" width="16.42578125" style="6" customWidth="1"/>
    <col min="4" max="4" width="7" style="2" customWidth="1"/>
    <col min="5" max="5" width="7" style="1" customWidth="1"/>
    <col min="6" max="7" width="7.7109375" style="2" customWidth="1"/>
    <col min="8" max="8" width="7.7109375" style="1" customWidth="1"/>
    <col min="9" max="9" width="7.7109375" style="2" customWidth="1"/>
    <col min="10" max="12" width="7.7109375" style="1" customWidth="1"/>
    <col min="13" max="14" width="7.7109375" style="10" customWidth="1"/>
    <col min="15" max="15" width="9.5703125" style="2" customWidth="1"/>
    <col min="16" max="18" width="7" style="2" customWidth="1"/>
    <col min="19" max="19" width="7" style="11" customWidth="1"/>
    <col min="20" max="20" width="7" style="13" customWidth="1"/>
    <col min="21" max="21" width="7" style="2" customWidth="1"/>
    <col min="22" max="24" width="7" style="10" customWidth="1"/>
    <col min="25" max="16384" width="10.85546875" style="5"/>
  </cols>
  <sheetData>
    <row r="1" spans="1:24" s="24" customFormat="1" ht="124.5">
      <c r="A1" s="24" t="s">
        <v>0</v>
      </c>
      <c r="B1" s="47" t="s">
        <v>63</v>
      </c>
      <c r="C1" s="23" t="s">
        <v>42</v>
      </c>
      <c r="D1" s="47" t="s">
        <v>64</v>
      </c>
      <c r="E1" s="24" t="s">
        <v>65</v>
      </c>
      <c r="F1" s="47" t="s">
        <v>66</v>
      </c>
      <c r="G1" s="47" t="s">
        <v>67</v>
      </c>
      <c r="H1" s="24" t="s">
        <v>68</v>
      </c>
      <c r="I1" s="47" t="s">
        <v>69</v>
      </c>
      <c r="J1" s="24" t="s">
        <v>70</v>
      </c>
      <c r="K1" s="24" t="s">
        <v>55</v>
      </c>
      <c r="L1" s="24" t="s">
        <v>71</v>
      </c>
      <c r="M1" s="25" t="s">
        <v>72</v>
      </c>
      <c r="N1" s="25" t="s">
        <v>73</v>
      </c>
      <c r="O1" s="47" t="s">
        <v>74</v>
      </c>
      <c r="P1" s="52" t="s">
        <v>75</v>
      </c>
      <c r="Q1" s="46" t="s">
        <v>76</v>
      </c>
      <c r="R1" s="46" t="s">
        <v>77</v>
      </c>
      <c r="S1" s="26" t="s">
        <v>78</v>
      </c>
      <c r="T1" s="47" t="s">
        <v>79</v>
      </c>
      <c r="U1" s="46" t="s">
        <v>80</v>
      </c>
      <c r="V1" s="25" t="s">
        <v>81</v>
      </c>
      <c r="W1" s="25" t="s">
        <v>82</v>
      </c>
      <c r="X1" s="25" t="s">
        <v>83</v>
      </c>
    </row>
    <row r="2" spans="1:24">
      <c r="A2" s="109">
        <f>'TRB Record'!A2</f>
        <v>1</v>
      </c>
      <c r="C2" s="6">
        <f>'TRB Record'!C2</f>
        <v>0</v>
      </c>
      <c r="D2" s="7"/>
      <c r="E2" s="10">
        <f>(D2*'% solids'!J4)/100</f>
        <v>0</v>
      </c>
      <c r="F2" s="12"/>
      <c r="G2" s="12"/>
      <c r="H2" s="16">
        <f t="shared" ref="H2:H33" si="0">(G2-F2)*1000</f>
        <v>0</v>
      </c>
      <c r="I2" s="12"/>
      <c r="J2" s="16">
        <f t="shared" ref="J2:J33" si="1">(I2-F2)*1000</f>
        <v>0</v>
      </c>
      <c r="K2" s="16" t="e">
        <f t="shared" ref="K2:K33" si="2">(J2/E2)*100</f>
        <v>#DIV/0!</v>
      </c>
      <c r="L2" s="16">
        <f t="shared" ref="L2:L33" si="3">H2-J2</f>
        <v>0</v>
      </c>
      <c r="M2" s="16">
        <f>IF(E2=0,0,100*L2/E2)</f>
        <v>0</v>
      </c>
      <c r="N2" s="16">
        <f>M2-Protein!G4</f>
        <v>0</v>
      </c>
      <c r="O2" s="42"/>
      <c r="Q2" s="13"/>
      <c r="R2" s="13"/>
      <c r="S2" s="11" t="e">
        <f t="shared" ref="S2:S33" si="4">(Q2+R2)/Q2</f>
        <v>#DIV/0!</v>
      </c>
      <c r="U2" s="13">
        <v>87</v>
      </c>
      <c r="V2" s="10" t="e">
        <f t="shared" ref="V2:V33" si="5">(O2*U2*100*S2)/(T2*E2)</f>
        <v>#DIV/0!</v>
      </c>
      <c r="W2" s="16">
        <f>IF(ISERROR(V2),N2,N2+V2)</f>
        <v>0</v>
      </c>
      <c r="X2" s="16"/>
    </row>
    <row r="3" spans="1:24">
      <c r="A3" s="109" t="str">
        <f>'TRB Record'!A3</f>
        <v>replicate 1</v>
      </c>
      <c r="C3" s="6">
        <f>'TRB Record'!C3</f>
        <v>0</v>
      </c>
      <c r="D3" s="7"/>
      <c r="E3" s="10">
        <f>(D3*'% solids'!J4)/100</f>
        <v>0</v>
      </c>
      <c r="F3" s="12"/>
      <c r="G3" s="12"/>
      <c r="H3" s="16">
        <f t="shared" si="0"/>
        <v>0</v>
      </c>
      <c r="I3" s="12"/>
      <c r="J3" s="16">
        <f t="shared" si="1"/>
        <v>0</v>
      </c>
      <c r="K3" s="16" t="e">
        <f t="shared" si="2"/>
        <v>#DIV/0!</v>
      </c>
      <c r="L3" s="16">
        <f t="shared" si="3"/>
        <v>0</v>
      </c>
      <c r="M3" s="16">
        <f t="shared" ref="M3:M61" si="6">IF(E3=0,0,100*L3/E3)</f>
        <v>0</v>
      </c>
      <c r="N3" s="16">
        <f>M3-Protein!G4</f>
        <v>0</v>
      </c>
      <c r="O3" s="42"/>
      <c r="Q3" s="13"/>
      <c r="R3" s="13"/>
      <c r="S3" s="11" t="e">
        <f t="shared" si="4"/>
        <v>#DIV/0!</v>
      </c>
      <c r="U3" s="13">
        <v>87</v>
      </c>
      <c r="V3" s="10" t="e">
        <f t="shared" si="5"/>
        <v>#DIV/0!</v>
      </c>
      <c r="W3" s="16">
        <f t="shared" ref="W3:W61" si="7">IF(ISERROR(V3),N3,N3+V3)</f>
        <v>0</v>
      </c>
      <c r="X3" s="16">
        <f>AVERAGE(W2:W3)</f>
        <v>0</v>
      </c>
    </row>
    <row r="4" spans="1:24">
      <c r="A4" s="109">
        <f>'TRB Record'!A4</f>
        <v>2</v>
      </c>
      <c r="C4" s="6">
        <f>'TRB Record'!C4</f>
        <v>0</v>
      </c>
      <c r="D4" s="7"/>
      <c r="E4" s="10">
        <f>(D4*'% solids'!J6)/100</f>
        <v>0</v>
      </c>
      <c r="F4" s="12"/>
      <c r="G4" s="12"/>
      <c r="H4" s="16">
        <f t="shared" si="0"/>
        <v>0</v>
      </c>
      <c r="I4" s="12"/>
      <c r="J4" s="16">
        <f t="shared" si="1"/>
        <v>0</v>
      </c>
      <c r="K4" s="16" t="e">
        <f t="shared" si="2"/>
        <v>#DIV/0!</v>
      </c>
      <c r="L4" s="16">
        <f t="shared" si="3"/>
        <v>0</v>
      </c>
      <c r="M4" s="16">
        <f t="shared" si="6"/>
        <v>0</v>
      </c>
      <c r="N4" s="16">
        <f>M4-Protein!G6</f>
        <v>0</v>
      </c>
      <c r="O4" s="42"/>
      <c r="Q4" s="13"/>
      <c r="R4" s="13"/>
      <c r="S4" s="11" t="e">
        <f t="shared" si="4"/>
        <v>#DIV/0!</v>
      </c>
      <c r="U4" s="13">
        <v>87</v>
      </c>
      <c r="V4" s="10" t="e">
        <f t="shared" si="5"/>
        <v>#DIV/0!</v>
      </c>
      <c r="W4" s="16">
        <f t="shared" si="7"/>
        <v>0</v>
      </c>
      <c r="X4" s="16"/>
    </row>
    <row r="5" spans="1:24">
      <c r="A5" s="109" t="str">
        <f>'TRB Record'!A5</f>
        <v>replicate 2</v>
      </c>
      <c r="C5" s="6">
        <f>'TRB Record'!C5</f>
        <v>0</v>
      </c>
      <c r="D5" s="7"/>
      <c r="E5" s="10">
        <f>(D5*'% solids'!J6)/100</f>
        <v>0</v>
      </c>
      <c r="F5" s="12"/>
      <c r="G5" s="12"/>
      <c r="H5" s="16">
        <f t="shared" si="0"/>
        <v>0</v>
      </c>
      <c r="I5" s="12"/>
      <c r="J5" s="16">
        <f t="shared" si="1"/>
        <v>0</v>
      </c>
      <c r="K5" s="16" t="e">
        <f t="shared" si="2"/>
        <v>#DIV/0!</v>
      </c>
      <c r="L5" s="16">
        <f t="shared" si="3"/>
        <v>0</v>
      </c>
      <c r="M5" s="16">
        <f t="shared" si="6"/>
        <v>0</v>
      </c>
      <c r="N5" s="16">
        <f>M5-Protein!G6</f>
        <v>0</v>
      </c>
      <c r="O5" s="42"/>
      <c r="Q5" s="13"/>
      <c r="R5" s="13"/>
      <c r="S5" s="11" t="e">
        <f t="shared" si="4"/>
        <v>#DIV/0!</v>
      </c>
      <c r="U5" s="13">
        <v>87</v>
      </c>
      <c r="V5" s="10" t="e">
        <f t="shared" si="5"/>
        <v>#DIV/0!</v>
      </c>
      <c r="W5" s="16">
        <f t="shared" si="7"/>
        <v>0</v>
      </c>
      <c r="X5" s="16">
        <f>AVERAGE(W4:W5)</f>
        <v>0</v>
      </c>
    </row>
    <row r="6" spans="1:24">
      <c r="A6" s="109">
        <f>'TRB Record'!A6</f>
        <v>3</v>
      </c>
      <c r="C6" s="6">
        <f>'TRB Record'!C6</f>
        <v>0</v>
      </c>
      <c r="D6" s="7"/>
      <c r="E6" s="10">
        <f>(D6*'% solids'!J8)/100</f>
        <v>0</v>
      </c>
      <c r="F6" s="12"/>
      <c r="G6" s="12"/>
      <c r="H6" s="16">
        <f t="shared" si="0"/>
        <v>0</v>
      </c>
      <c r="I6" s="12"/>
      <c r="J6" s="16">
        <f t="shared" si="1"/>
        <v>0</v>
      </c>
      <c r="K6" s="16" t="e">
        <f t="shared" si="2"/>
        <v>#DIV/0!</v>
      </c>
      <c r="L6" s="16">
        <f t="shared" si="3"/>
        <v>0</v>
      </c>
      <c r="M6" s="16">
        <f t="shared" si="6"/>
        <v>0</v>
      </c>
      <c r="N6" s="16">
        <f>M6-Protein!G8</f>
        <v>0</v>
      </c>
      <c r="O6" s="42"/>
      <c r="Q6" s="13"/>
      <c r="R6" s="13"/>
      <c r="S6" s="11" t="e">
        <f t="shared" si="4"/>
        <v>#DIV/0!</v>
      </c>
      <c r="U6" s="13">
        <v>87</v>
      </c>
      <c r="V6" s="10" t="e">
        <f t="shared" si="5"/>
        <v>#DIV/0!</v>
      </c>
      <c r="W6" s="16">
        <f t="shared" si="7"/>
        <v>0</v>
      </c>
      <c r="X6" s="16"/>
    </row>
    <row r="7" spans="1:24">
      <c r="A7" s="109" t="str">
        <f>'TRB Record'!A7</f>
        <v>replicate 3</v>
      </c>
      <c r="C7" s="6">
        <f>'TRB Record'!C7</f>
        <v>0</v>
      </c>
      <c r="D7" s="7"/>
      <c r="E7" s="10">
        <f>(D7*'% solids'!J8)/100</f>
        <v>0</v>
      </c>
      <c r="F7" s="12"/>
      <c r="G7" s="12"/>
      <c r="H7" s="16">
        <f t="shared" si="0"/>
        <v>0</v>
      </c>
      <c r="I7" s="12"/>
      <c r="J7" s="16">
        <f t="shared" si="1"/>
        <v>0</v>
      </c>
      <c r="K7" s="16" t="e">
        <f t="shared" si="2"/>
        <v>#DIV/0!</v>
      </c>
      <c r="L7" s="16">
        <f t="shared" si="3"/>
        <v>0</v>
      </c>
      <c r="M7" s="16">
        <f t="shared" si="6"/>
        <v>0</v>
      </c>
      <c r="N7" s="16">
        <f>M7-Protein!G8</f>
        <v>0</v>
      </c>
      <c r="O7" s="42"/>
      <c r="Q7" s="13"/>
      <c r="R7" s="13"/>
      <c r="S7" s="11" t="e">
        <f t="shared" si="4"/>
        <v>#DIV/0!</v>
      </c>
      <c r="U7" s="13">
        <v>87</v>
      </c>
      <c r="V7" s="10" t="e">
        <f t="shared" si="5"/>
        <v>#DIV/0!</v>
      </c>
      <c r="W7" s="16">
        <f t="shared" si="7"/>
        <v>0</v>
      </c>
      <c r="X7" s="16">
        <f>AVERAGE(W6:W7)</f>
        <v>0</v>
      </c>
    </row>
    <row r="8" spans="1:24">
      <c r="A8" s="109">
        <f>'TRB Record'!A8</f>
        <v>4</v>
      </c>
      <c r="C8" s="6">
        <f>'TRB Record'!C8</f>
        <v>0</v>
      </c>
      <c r="D8" s="7"/>
      <c r="E8" s="10">
        <f>(D8*'% solids'!J10)/100</f>
        <v>0</v>
      </c>
      <c r="F8" s="12"/>
      <c r="G8" s="12"/>
      <c r="H8" s="16">
        <f t="shared" si="0"/>
        <v>0</v>
      </c>
      <c r="I8" s="12"/>
      <c r="J8" s="16">
        <f t="shared" si="1"/>
        <v>0</v>
      </c>
      <c r="K8" s="16" t="e">
        <f t="shared" si="2"/>
        <v>#DIV/0!</v>
      </c>
      <c r="L8" s="16">
        <f t="shared" si="3"/>
        <v>0</v>
      </c>
      <c r="M8" s="16">
        <f t="shared" si="6"/>
        <v>0</v>
      </c>
      <c r="N8" s="16">
        <f>M8-Protein!G10</f>
        <v>0</v>
      </c>
      <c r="O8" s="42"/>
      <c r="Q8" s="13"/>
      <c r="R8" s="13"/>
      <c r="S8" s="11" t="e">
        <f t="shared" si="4"/>
        <v>#DIV/0!</v>
      </c>
      <c r="U8" s="13">
        <v>87</v>
      </c>
      <c r="V8" s="10" t="e">
        <f t="shared" si="5"/>
        <v>#DIV/0!</v>
      </c>
      <c r="W8" s="16">
        <f t="shared" si="7"/>
        <v>0</v>
      </c>
      <c r="X8" s="16"/>
    </row>
    <row r="9" spans="1:24">
      <c r="A9" s="109" t="str">
        <f>'TRB Record'!A9</f>
        <v>replicate 4</v>
      </c>
      <c r="C9" s="6">
        <f>'TRB Record'!C9</f>
        <v>0</v>
      </c>
      <c r="D9" s="7"/>
      <c r="E9" s="10">
        <f>(D9*'% solids'!J10)/100</f>
        <v>0</v>
      </c>
      <c r="F9" s="12"/>
      <c r="G9" s="12"/>
      <c r="H9" s="16">
        <f t="shared" si="0"/>
        <v>0</v>
      </c>
      <c r="I9" s="12"/>
      <c r="J9" s="16">
        <f t="shared" si="1"/>
        <v>0</v>
      </c>
      <c r="K9" s="16" t="e">
        <f t="shared" si="2"/>
        <v>#DIV/0!</v>
      </c>
      <c r="L9" s="16">
        <f t="shared" si="3"/>
        <v>0</v>
      </c>
      <c r="M9" s="16">
        <f t="shared" si="6"/>
        <v>0</v>
      </c>
      <c r="N9" s="16">
        <f>M9-Protein!G10</f>
        <v>0</v>
      </c>
      <c r="O9" s="42"/>
      <c r="Q9" s="13"/>
      <c r="R9" s="13"/>
      <c r="S9" s="11" t="e">
        <f t="shared" si="4"/>
        <v>#DIV/0!</v>
      </c>
      <c r="U9" s="13">
        <v>87</v>
      </c>
      <c r="V9" s="10" t="e">
        <f t="shared" si="5"/>
        <v>#DIV/0!</v>
      </c>
      <c r="W9" s="16">
        <f t="shared" si="7"/>
        <v>0</v>
      </c>
      <c r="X9" s="16">
        <f>AVERAGE(W8:W9)</f>
        <v>0</v>
      </c>
    </row>
    <row r="10" spans="1:24">
      <c r="A10" s="109">
        <f>'TRB Record'!A10</f>
        <v>5</v>
      </c>
      <c r="C10" s="6">
        <f>'TRB Record'!C10</f>
        <v>0</v>
      </c>
      <c r="D10" s="7"/>
      <c r="E10" s="10">
        <f>(D10*'% solids'!J12)/100</f>
        <v>0</v>
      </c>
      <c r="F10" s="12"/>
      <c r="G10" s="12"/>
      <c r="H10" s="16">
        <f t="shared" si="0"/>
        <v>0</v>
      </c>
      <c r="I10" s="12"/>
      <c r="J10" s="16">
        <f t="shared" si="1"/>
        <v>0</v>
      </c>
      <c r="K10" s="16" t="e">
        <f t="shared" si="2"/>
        <v>#DIV/0!</v>
      </c>
      <c r="L10" s="16">
        <f t="shared" si="3"/>
        <v>0</v>
      </c>
      <c r="M10" s="16">
        <f t="shared" si="6"/>
        <v>0</v>
      </c>
      <c r="N10" s="16">
        <f>M10-Protein!G12</f>
        <v>0</v>
      </c>
      <c r="O10" s="42"/>
      <c r="Q10" s="13"/>
      <c r="R10" s="13"/>
      <c r="S10" s="11" t="e">
        <f t="shared" si="4"/>
        <v>#DIV/0!</v>
      </c>
      <c r="U10" s="13">
        <v>87</v>
      </c>
      <c r="V10" s="10" t="e">
        <f t="shared" si="5"/>
        <v>#DIV/0!</v>
      </c>
      <c r="W10" s="16">
        <f t="shared" si="7"/>
        <v>0</v>
      </c>
      <c r="X10" s="16"/>
    </row>
    <row r="11" spans="1:24">
      <c r="A11" s="109" t="str">
        <f>'TRB Record'!A11</f>
        <v>replicate 5</v>
      </c>
      <c r="C11" s="6">
        <f>'TRB Record'!C11</f>
        <v>0</v>
      </c>
      <c r="D11" s="7"/>
      <c r="E11" s="10">
        <f>(D11*'% solids'!J12)/100</f>
        <v>0</v>
      </c>
      <c r="F11" s="12"/>
      <c r="G11" s="12"/>
      <c r="H11" s="16">
        <f t="shared" si="0"/>
        <v>0</v>
      </c>
      <c r="I11" s="12"/>
      <c r="J11" s="16">
        <f t="shared" si="1"/>
        <v>0</v>
      </c>
      <c r="K11" s="16" t="e">
        <f t="shared" si="2"/>
        <v>#DIV/0!</v>
      </c>
      <c r="L11" s="16">
        <f t="shared" si="3"/>
        <v>0</v>
      </c>
      <c r="M11" s="16">
        <f t="shared" si="6"/>
        <v>0</v>
      </c>
      <c r="N11" s="16">
        <f>M11-Protein!G12</f>
        <v>0</v>
      </c>
      <c r="O11" s="42"/>
      <c r="Q11" s="13"/>
      <c r="R11" s="13"/>
      <c r="S11" s="11" t="e">
        <f t="shared" si="4"/>
        <v>#DIV/0!</v>
      </c>
      <c r="U11" s="13">
        <v>87</v>
      </c>
      <c r="V11" s="10" t="e">
        <f t="shared" si="5"/>
        <v>#DIV/0!</v>
      </c>
      <c r="W11" s="16">
        <f t="shared" si="7"/>
        <v>0</v>
      </c>
      <c r="X11" s="16">
        <f>AVERAGE(W10:W11)</f>
        <v>0</v>
      </c>
    </row>
    <row r="12" spans="1:24">
      <c r="A12" s="109">
        <f>'TRB Record'!A12</f>
        <v>6</v>
      </c>
      <c r="C12" s="6">
        <f>'TRB Record'!C12</f>
        <v>0</v>
      </c>
      <c r="D12" s="7"/>
      <c r="E12" s="10">
        <f>(D12*'% solids'!J14)/100</f>
        <v>0</v>
      </c>
      <c r="F12" s="12"/>
      <c r="G12" s="12"/>
      <c r="H12" s="16">
        <f t="shared" si="0"/>
        <v>0</v>
      </c>
      <c r="I12" s="12"/>
      <c r="J12" s="16">
        <f t="shared" si="1"/>
        <v>0</v>
      </c>
      <c r="K12" s="16" t="e">
        <f t="shared" si="2"/>
        <v>#DIV/0!</v>
      </c>
      <c r="L12" s="16">
        <f t="shared" si="3"/>
        <v>0</v>
      </c>
      <c r="M12" s="16">
        <f t="shared" si="6"/>
        <v>0</v>
      </c>
      <c r="N12" s="16">
        <f>M12-Protein!G14</f>
        <v>0</v>
      </c>
      <c r="O12" s="42"/>
      <c r="Q12" s="13"/>
      <c r="R12" s="13"/>
      <c r="S12" s="11" t="e">
        <f t="shared" si="4"/>
        <v>#DIV/0!</v>
      </c>
      <c r="U12" s="13">
        <v>87</v>
      </c>
      <c r="V12" s="10" t="e">
        <f t="shared" si="5"/>
        <v>#DIV/0!</v>
      </c>
      <c r="W12" s="16">
        <f t="shared" si="7"/>
        <v>0</v>
      </c>
      <c r="X12" s="16"/>
    </row>
    <row r="13" spans="1:24">
      <c r="A13" s="109" t="str">
        <f>'TRB Record'!A13</f>
        <v>replicate 6</v>
      </c>
      <c r="C13" s="6">
        <f>'TRB Record'!C13</f>
        <v>0</v>
      </c>
      <c r="D13" s="7"/>
      <c r="E13" s="10">
        <f>(D13*'% solids'!J14)/100</f>
        <v>0</v>
      </c>
      <c r="F13" s="12"/>
      <c r="G13" s="12"/>
      <c r="H13" s="16">
        <f t="shared" si="0"/>
        <v>0</v>
      </c>
      <c r="I13" s="12"/>
      <c r="J13" s="16">
        <f t="shared" si="1"/>
        <v>0</v>
      </c>
      <c r="K13" s="16" t="e">
        <f t="shared" si="2"/>
        <v>#DIV/0!</v>
      </c>
      <c r="L13" s="16">
        <f t="shared" si="3"/>
        <v>0</v>
      </c>
      <c r="M13" s="16">
        <f t="shared" si="6"/>
        <v>0</v>
      </c>
      <c r="N13" s="16">
        <f>M13-Protein!G14</f>
        <v>0</v>
      </c>
      <c r="O13" s="42"/>
      <c r="Q13" s="13"/>
      <c r="R13" s="13"/>
      <c r="S13" s="11" t="e">
        <f t="shared" si="4"/>
        <v>#DIV/0!</v>
      </c>
      <c r="U13" s="13">
        <v>87</v>
      </c>
      <c r="V13" s="10" t="e">
        <f t="shared" si="5"/>
        <v>#DIV/0!</v>
      </c>
      <c r="W13" s="16">
        <f t="shared" si="7"/>
        <v>0</v>
      </c>
      <c r="X13" s="16">
        <f>AVERAGE(W12:W13)</f>
        <v>0</v>
      </c>
    </row>
    <row r="14" spans="1:24" ht="12.75">
      <c r="A14" s="109">
        <f>'TRB Record'!A14</f>
        <v>7</v>
      </c>
      <c r="C14" s="6">
        <f>'TRB Record'!C14</f>
        <v>0</v>
      </c>
      <c r="D14" s="7"/>
      <c r="E14" s="10">
        <f>(D14*'% solids'!J16)/100</f>
        <v>0</v>
      </c>
      <c r="F14" s="12"/>
      <c r="G14" s="12"/>
      <c r="H14" s="16">
        <f t="shared" si="0"/>
        <v>0</v>
      </c>
      <c r="I14" s="12"/>
      <c r="J14" s="16">
        <f t="shared" si="1"/>
        <v>0</v>
      </c>
      <c r="K14" s="16" t="e">
        <f t="shared" si="2"/>
        <v>#DIV/0!</v>
      </c>
      <c r="L14" s="16">
        <f t="shared" si="3"/>
        <v>0</v>
      </c>
      <c r="M14" s="16">
        <f t="shared" si="6"/>
        <v>0</v>
      </c>
      <c r="N14" s="16">
        <f>M14-Protein!G16</f>
        <v>0</v>
      </c>
      <c r="O14" s="42"/>
      <c r="Q14" s="13"/>
      <c r="R14" s="13"/>
      <c r="S14" s="11" t="e">
        <f t="shared" si="4"/>
        <v>#DIV/0!</v>
      </c>
      <c r="U14" s="73">
        <v>86.73</v>
      </c>
      <c r="V14" s="10" t="e">
        <f t="shared" si="5"/>
        <v>#DIV/0!</v>
      </c>
      <c r="W14" s="16">
        <f t="shared" si="7"/>
        <v>0</v>
      </c>
      <c r="X14" s="16"/>
    </row>
    <row r="15" spans="1:24" ht="12.75">
      <c r="A15" s="109" t="str">
        <f>'TRB Record'!A15</f>
        <v>replicate 7</v>
      </c>
      <c r="C15" s="6">
        <f>'TRB Record'!C15</f>
        <v>0</v>
      </c>
      <c r="D15" s="7"/>
      <c r="E15" s="10">
        <f>(D15*'% solids'!J16)/100</f>
        <v>0</v>
      </c>
      <c r="F15" s="12"/>
      <c r="G15" s="12"/>
      <c r="H15" s="16">
        <f t="shared" si="0"/>
        <v>0</v>
      </c>
      <c r="I15" s="12"/>
      <c r="J15" s="16">
        <f t="shared" si="1"/>
        <v>0</v>
      </c>
      <c r="K15" s="16" t="e">
        <f t="shared" si="2"/>
        <v>#DIV/0!</v>
      </c>
      <c r="L15" s="16">
        <f t="shared" si="3"/>
        <v>0</v>
      </c>
      <c r="M15" s="16">
        <f t="shared" si="6"/>
        <v>0</v>
      </c>
      <c r="N15" s="16">
        <f>M15-Protein!G16</f>
        <v>0</v>
      </c>
      <c r="O15" s="42"/>
      <c r="Q15" s="13"/>
      <c r="R15" s="13"/>
      <c r="S15" s="11" t="e">
        <f t="shared" si="4"/>
        <v>#DIV/0!</v>
      </c>
      <c r="U15" s="73">
        <v>86.73</v>
      </c>
      <c r="V15" s="10" t="e">
        <f t="shared" si="5"/>
        <v>#DIV/0!</v>
      </c>
      <c r="W15" s="16">
        <f t="shared" si="7"/>
        <v>0</v>
      </c>
      <c r="X15" s="16">
        <f>AVERAGE(W14:W15)</f>
        <v>0</v>
      </c>
    </row>
    <row r="16" spans="1:24" ht="12.75">
      <c r="A16" s="109">
        <f>'TRB Record'!A16</f>
        <v>8</v>
      </c>
      <c r="C16" s="6">
        <f>'TRB Record'!C16</f>
        <v>0</v>
      </c>
      <c r="D16" s="7"/>
      <c r="E16" s="10">
        <f>(D16*'% solids'!J18)/100</f>
        <v>0</v>
      </c>
      <c r="F16" s="12"/>
      <c r="G16" s="12"/>
      <c r="H16" s="16">
        <f t="shared" si="0"/>
        <v>0</v>
      </c>
      <c r="I16" s="12"/>
      <c r="J16" s="16">
        <f t="shared" si="1"/>
        <v>0</v>
      </c>
      <c r="K16" s="16" t="e">
        <f t="shared" si="2"/>
        <v>#DIV/0!</v>
      </c>
      <c r="L16" s="16">
        <f t="shared" si="3"/>
        <v>0</v>
      </c>
      <c r="M16" s="16">
        <f t="shared" si="6"/>
        <v>0</v>
      </c>
      <c r="N16" s="16">
        <f>M16-Protein!G18</f>
        <v>0</v>
      </c>
      <c r="O16" s="42"/>
      <c r="Q16" s="13"/>
      <c r="R16" s="13"/>
      <c r="S16" s="11" t="e">
        <f t="shared" si="4"/>
        <v>#DIV/0!</v>
      </c>
      <c r="U16" s="73">
        <v>86.73</v>
      </c>
      <c r="V16" s="10" t="e">
        <f t="shared" si="5"/>
        <v>#DIV/0!</v>
      </c>
      <c r="W16" s="16">
        <f t="shared" si="7"/>
        <v>0</v>
      </c>
      <c r="X16" s="16"/>
    </row>
    <row r="17" spans="1:24" ht="12.75">
      <c r="A17" s="109" t="str">
        <f>'TRB Record'!A17</f>
        <v>replicate 8</v>
      </c>
      <c r="C17" s="6">
        <f>'TRB Record'!C17</f>
        <v>0</v>
      </c>
      <c r="D17" s="7"/>
      <c r="E17" s="10">
        <f>(D17*'% solids'!J18)/100</f>
        <v>0</v>
      </c>
      <c r="F17" s="12"/>
      <c r="G17" s="12"/>
      <c r="H17" s="16">
        <f t="shared" si="0"/>
        <v>0</v>
      </c>
      <c r="I17" s="12"/>
      <c r="J17" s="16">
        <f t="shared" si="1"/>
        <v>0</v>
      </c>
      <c r="K17" s="16" t="e">
        <f t="shared" si="2"/>
        <v>#DIV/0!</v>
      </c>
      <c r="L17" s="16">
        <f t="shared" si="3"/>
        <v>0</v>
      </c>
      <c r="M17" s="16">
        <f t="shared" si="6"/>
        <v>0</v>
      </c>
      <c r="N17" s="16">
        <f>M17-Protein!G18</f>
        <v>0</v>
      </c>
      <c r="O17" s="42"/>
      <c r="Q17" s="13"/>
      <c r="R17" s="13"/>
      <c r="S17" s="11" t="e">
        <f t="shared" si="4"/>
        <v>#DIV/0!</v>
      </c>
      <c r="U17" s="73">
        <v>86.73</v>
      </c>
      <c r="V17" s="10" t="e">
        <f t="shared" si="5"/>
        <v>#DIV/0!</v>
      </c>
      <c r="W17" s="16">
        <f t="shared" si="7"/>
        <v>0</v>
      </c>
      <c r="X17" s="16">
        <f>AVERAGE(W16:W17)</f>
        <v>0</v>
      </c>
    </row>
    <row r="18" spans="1:24" ht="12.75">
      <c r="A18" s="109">
        <f>'TRB Record'!A18</f>
        <v>9</v>
      </c>
      <c r="C18" s="6">
        <f>'TRB Record'!C18</f>
        <v>0</v>
      </c>
      <c r="D18" s="7"/>
      <c r="E18" s="10">
        <f>(D18*'% solids'!J20)/100</f>
        <v>0</v>
      </c>
      <c r="F18" s="12"/>
      <c r="G18" s="12"/>
      <c r="H18" s="16">
        <f t="shared" si="0"/>
        <v>0</v>
      </c>
      <c r="I18" s="12"/>
      <c r="J18" s="16">
        <f t="shared" si="1"/>
        <v>0</v>
      </c>
      <c r="K18" s="16" t="e">
        <f t="shared" si="2"/>
        <v>#DIV/0!</v>
      </c>
      <c r="L18" s="16">
        <f t="shared" si="3"/>
        <v>0</v>
      </c>
      <c r="M18" s="16">
        <f t="shared" si="6"/>
        <v>0</v>
      </c>
      <c r="N18" s="16">
        <f>M18-Protein!G20</f>
        <v>0</v>
      </c>
      <c r="O18" s="42"/>
      <c r="Q18" s="13"/>
      <c r="R18" s="13"/>
      <c r="S18" s="11" t="e">
        <f t="shared" si="4"/>
        <v>#DIV/0!</v>
      </c>
      <c r="U18" s="73">
        <v>86.73</v>
      </c>
      <c r="V18" s="10" t="e">
        <f t="shared" si="5"/>
        <v>#DIV/0!</v>
      </c>
      <c r="W18" s="16">
        <f t="shared" si="7"/>
        <v>0</v>
      </c>
      <c r="X18" s="16"/>
    </row>
    <row r="19" spans="1:24" ht="12.75">
      <c r="A19" s="109" t="str">
        <f>'TRB Record'!A19</f>
        <v>replicate 9</v>
      </c>
      <c r="C19" s="6">
        <f>'TRB Record'!C19</f>
        <v>0</v>
      </c>
      <c r="D19" s="7"/>
      <c r="E19" s="10">
        <f>(D19*'% solids'!J20)/100</f>
        <v>0</v>
      </c>
      <c r="F19" s="12"/>
      <c r="G19" s="12"/>
      <c r="H19" s="16">
        <f t="shared" si="0"/>
        <v>0</v>
      </c>
      <c r="I19" s="12"/>
      <c r="J19" s="16">
        <f t="shared" si="1"/>
        <v>0</v>
      </c>
      <c r="K19" s="16" t="e">
        <f t="shared" si="2"/>
        <v>#DIV/0!</v>
      </c>
      <c r="L19" s="16">
        <f t="shared" si="3"/>
        <v>0</v>
      </c>
      <c r="M19" s="16">
        <f t="shared" si="6"/>
        <v>0</v>
      </c>
      <c r="N19" s="16">
        <f>M19-Protein!G20</f>
        <v>0</v>
      </c>
      <c r="O19" s="42"/>
      <c r="Q19" s="13"/>
      <c r="R19" s="13"/>
      <c r="S19" s="11" t="e">
        <f t="shared" si="4"/>
        <v>#DIV/0!</v>
      </c>
      <c r="U19" s="73">
        <v>86.73</v>
      </c>
      <c r="V19" s="10" t="e">
        <f t="shared" si="5"/>
        <v>#DIV/0!</v>
      </c>
      <c r="W19" s="16">
        <f t="shared" si="7"/>
        <v>0</v>
      </c>
      <c r="X19" s="16">
        <f>AVERAGE(W18:W19)</f>
        <v>0</v>
      </c>
    </row>
    <row r="20" spans="1:24" ht="12.75">
      <c r="A20" s="109">
        <f>'TRB Record'!A20</f>
        <v>10</v>
      </c>
      <c r="C20" s="6">
        <f>'TRB Record'!C20</f>
        <v>0</v>
      </c>
      <c r="D20" s="7"/>
      <c r="E20" s="10">
        <f>(D20*'% solids'!J22)/100</f>
        <v>0</v>
      </c>
      <c r="F20" s="12"/>
      <c r="G20" s="12"/>
      <c r="H20" s="16">
        <f t="shared" si="0"/>
        <v>0</v>
      </c>
      <c r="I20" s="12"/>
      <c r="J20" s="16">
        <f t="shared" si="1"/>
        <v>0</v>
      </c>
      <c r="K20" s="16" t="e">
        <f t="shared" si="2"/>
        <v>#DIV/0!</v>
      </c>
      <c r="L20" s="16">
        <f t="shared" si="3"/>
        <v>0</v>
      </c>
      <c r="M20" s="16">
        <f t="shared" si="6"/>
        <v>0</v>
      </c>
      <c r="N20" s="16">
        <f>M20-Protein!G22</f>
        <v>0</v>
      </c>
      <c r="O20" s="42"/>
      <c r="Q20" s="13"/>
      <c r="R20" s="13"/>
      <c r="S20" s="11" t="e">
        <f t="shared" si="4"/>
        <v>#DIV/0!</v>
      </c>
      <c r="U20" s="73">
        <v>86.73</v>
      </c>
      <c r="V20" s="10" t="e">
        <f t="shared" si="5"/>
        <v>#DIV/0!</v>
      </c>
      <c r="W20" s="16">
        <f t="shared" si="7"/>
        <v>0</v>
      </c>
      <c r="X20" s="16"/>
    </row>
    <row r="21" spans="1:24" ht="12.75">
      <c r="A21" s="109" t="str">
        <f>'TRB Record'!A21</f>
        <v>replicate 10</v>
      </c>
      <c r="C21" s="6">
        <f>'TRB Record'!C21</f>
        <v>0</v>
      </c>
      <c r="D21" s="7"/>
      <c r="E21" s="10">
        <f>(D21*'% solids'!J22)/100</f>
        <v>0</v>
      </c>
      <c r="F21" s="12"/>
      <c r="G21" s="12"/>
      <c r="H21" s="16">
        <f t="shared" si="0"/>
        <v>0</v>
      </c>
      <c r="I21" s="12"/>
      <c r="J21" s="16">
        <f t="shared" si="1"/>
        <v>0</v>
      </c>
      <c r="K21" s="16" t="e">
        <f t="shared" si="2"/>
        <v>#DIV/0!</v>
      </c>
      <c r="L21" s="16">
        <f t="shared" si="3"/>
        <v>0</v>
      </c>
      <c r="M21" s="16">
        <f t="shared" si="6"/>
        <v>0</v>
      </c>
      <c r="N21" s="16">
        <f>M21-Protein!G22</f>
        <v>0</v>
      </c>
      <c r="O21" s="42"/>
      <c r="Q21" s="13"/>
      <c r="R21" s="13"/>
      <c r="S21" s="11" t="e">
        <f t="shared" si="4"/>
        <v>#DIV/0!</v>
      </c>
      <c r="U21" s="73">
        <v>86.73</v>
      </c>
      <c r="V21" s="10" t="e">
        <f t="shared" si="5"/>
        <v>#DIV/0!</v>
      </c>
      <c r="W21" s="16">
        <f t="shared" si="7"/>
        <v>0</v>
      </c>
      <c r="X21" s="16">
        <f>AVERAGE(W20:W21)</f>
        <v>0</v>
      </c>
    </row>
    <row r="22" spans="1:24" ht="12.75">
      <c r="A22" s="109">
        <f>'TRB Record'!A22</f>
        <v>11</v>
      </c>
      <c r="C22" s="6">
        <f>'TRB Record'!C22</f>
        <v>0</v>
      </c>
      <c r="D22" s="7"/>
      <c r="E22" s="10">
        <f>(D22*'% solids'!J24)/100</f>
        <v>0</v>
      </c>
      <c r="F22" s="12"/>
      <c r="G22" s="12"/>
      <c r="H22" s="16">
        <f t="shared" si="0"/>
        <v>0</v>
      </c>
      <c r="I22" s="12"/>
      <c r="J22" s="16">
        <f t="shared" si="1"/>
        <v>0</v>
      </c>
      <c r="K22" s="16" t="e">
        <f t="shared" si="2"/>
        <v>#DIV/0!</v>
      </c>
      <c r="L22" s="16">
        <f t="shared" si="3"/>
        <v>0</v>
      </c>
      <c r="M22" s="16">
        <f t="shared" si="6"/>
        <v>0</v>
      </c>
      <c r="N22" s="16">
        <f>M22-Protein!G24</f>
        <v>0</v>
      </c>
      <c r="O22" s="42"/>
      <c r="Q22" s="13"/>
      <c r="R22" s="13"/>
      <c r="S22" s="11" t="e">
        <f t="shared" si="4"/>
        <v>#DIV/0!</v>
      </c>
      <c r="U22" s="73">
        <v>86.73</v>
      </c>
      <c r="V22" s="10" t="e">
        <f t="shared" si="5"/>
        <v>#DIV/0!</v>
      </c>
      <c r="W22" s="16">
        <f t="shared" si="7"/>
        <v>0</v>
      </c>
      <c r="X22" s="16"/>
    </row>
    <row r="23" spans="1:24" ht="12.75">
      <c r="A23" s="109" t="str">
        <f>'TRB Record'!A23</f>
        <v>replicate 11</v>
      </c>
      <c r="C23" s="6">
        <f>'TRB Record'!C23</f>
        <v>0</v>
      </c>
      <c r="D23" s="7"/>
      <c r="E23" s="10">
        <f>(D23*'% solids'!J24)/100</f>
        <v>0</v>
      </c>
      <c r="F23" s="12"/>
      <c r="G23" s="12"/>
      <c r="H23" s="16">
        <f t="shared" si="0"/>
        <v>0</v>
      </c>
      <c r="I23" s="12"/>
      <c r="J23" s="16">
        <f t="shared" si="1"/>
        <v>0</v>
      </c>
      <c r="K23" s="16" t="e">
        <f t="shared" si="2"/>
        <v>#DIV/0!</v>
      </c>
      <c r="L23" s="16">
        <f t="shared" si="3"/>
        <v>0</v>
      </c>
      <c r="M23" s="16">
        <f t="shared" si="6"/>
        <v>0</v>
      </c>
      <c r="N23" s="16">
        <f>M23-Protein!G24</f>
        <v>0</v>
      </c>
      <c r="O23" s="42"/>
      <c r="Q23" s="13"/>
      <c r="R23" s="13"/>
      <c r="S23" s="11" t="e">
        <f t="shared" si="4"/>
        <v>#DIV/0!</v>
      </c>
      <c r="U23" s="73">
        <v>86.73</v>
      </c>
      <c r="V23" s="10" t="e">
        <f t="shared" si="5"/>
        <v>#DIV/0!</v>
      </c>
      <c r="W23" s="16">
        <f t="shared" si="7"/>
        <v>0</v>
      </c>
      <c r="X23" s="16">
        <f>AVERAGE(W22:W23)</f>
        <v>0</v>
      </c>
    </row>
    <row r="24" spans="1:24" ht="12.75">
      <c r="A24" s="109">
        <f>'TRB Record'!A24</f>
        <v>12</v>
      </c>
      <c r="C24" s="6">
        <f>'TRB Record'!C24</f>
        <v>0</v>
      </c>
      <c r="D24" s="7"/>
      <c r="E24" s="10">
        <f>(D24*'% solids'!J26)/100</f>
        <v>0</v>
      </c>
      <c r="F24" s="12"/>
      <c r="G24" s="12"/>
      <c r="H24" s="16">
        <f t="shared" si="0"/>
        <v>0</v>
      </c>
      <c r="I24" s="12"/>
      <c r="J24" s="16">
        <f t="shared" si="1"/>
        <v>0</v>
      </c>
      <c r="K24" s="16" t="e">
        <f t="shared" si="2"/>
        <v>#DIV/0!</v>
      </c>
      <c r="L24" s="16">
        <f t="shared" si="3"/>
        <v>0</v>
      </c>
      <c r="M24" s="16">
        <f t="shared" si="6"/>
        <v>0</v>
      </c>
      <c r="N24" s="16">
        <f>M24-Protein!G26</f>
        <v>0</v>
      </c>
      <c r="O24" s="42"/>
      <c r="Q24" s="13"/>
      <c r="R24" s="13"/>
      <c r="S24" s="11" t="e">
        <f t="shared" si="4"/>
        <v>#DIV/0!</v>
      </c>
      <c r="U24" s="73">
        <v>86.73</v>
      </c>
      <c r="V24" s="10" t="e">
        <f t="shared" si="5"/>
        <v>#DIV/0!</v>
      </c>
      <c r="W24" s="16">
        <f t="shared" si="7"/>
        <v>0</v>
      </c>
      <c r="X24" s="16"/>
    </row>
    <row r="25" spans="1:24" ht="12.75">
      <c r="A25" s="109" t="str">
        <f>'TRB Record'!A25</f>
        <v>replicate 12</v>
      </c>
      <c r="C25" s="6">
        <f>'TRB Record'!C25</f>
        <v>0</v>
      </c>
      <c r="D25" s="7"/>
      <c r="E25" s="10">
        <f>(D25*'% solids'!J26)/100</f>
        <v>0</v>
      </c>
      <c r="F25" s="12"/>
      <c r="G25" s="12"/>
      <c r="H25" s="16">
        <f t="shared" si="0"/>
        <v>0</v>
      </c>
      <c r="I25" s="12"/>
      <c r="J25" s="16">
        <f t="shared" si="1"/>
        <v>0</v>
      </c>
      <c r="K25" s="16" t="e">
        <f t="shared" si="2"/>
        <v>#DIV/0!</v>
      </c>
      <c r="L25" s="16">
        <f t="shared" si="3"/>
        <v>0</v>
      </c>
      <c r="M25" s="16">
        <f t="shared" si="6"/>
        <v>0</v>
      </c>
      <c r="N25" s="16">
        <f>M25-Protein!G26</f>
        <v>0</v>
      </c>
      <c r="O25" s="42"/>
      <c r="Q25" s="13"/>
      <c r="R25" s="13"/>
      <c r="S25" s="11" t="e">
        <f t="shared" si="4"/>
        <v>#DIV/0!</v>
      </c>
      <c r="U25" s="73">
        <v>86.73</v>
      </c>
      <c r="V25" s="10" t="e">
        <f t="shared" si="5"/>
        <v>#DIV/0!</v>
      </c>
      <c r="W25" s="16">
        <f t="shared" si="7"/>
        <v>0</v>
      </c>
      <c r="X25" s="16">
        <f>AVERAGE(W24:W25)</f>
        <v>0</v>
      </c>
    </row>
    <row r="26" spans="1:24" ht="12.75">
      <c r="A26" s="109">
        <f>'TRB Record'!A26</f>
        <v>13</v>
      </c>
      <c r="C26" s="6">
        <f>'TRB Record'!C26</f>
        <v>0</v>
      </c>
      <c r="D26" s="7"/>
      <c r="E26" s="10">
        <f>(D26*'% solids'!J28)/100</f>
        <v>0</v>
      </c>
      <c r="F26" s="12"/>
      <c r="G26" s="12"/>
      <c r="H26" s="16">
        <f t="shared" si="0"/>
        <v>0</v>
      </c>
      <c r="I26" s="12"/>
      <c r="J26" s="16">
        <f t="shared" si="1"/>
        <v>0</v>
      </c>
      <c r="K26" s="16" t="e">
        <f t="shared" si="2"/>
        <v>#DIV/0!</v>
      </c>
      <c r="L26" s="16">
        <f t="shared" si="3"/>
        <v>0</v>
      </c>
      <c r="M26" s="16">
        <f t="shared" si="6"/>
        <v>0</v>
      </c>
      <c r="N26" s="16">
        <f>M26-Protein!G28</f>
        <v>0</v>
      </c>
      <c r="O26" s="42"/>
      <c r="Q26" s="13"/>
      <c r="R26" s="13"/>
      <c r="S26" s="11" t="e">
        <f t="shared" si="4"/>
        <v>#DIV/0!</v>
      </c>
      <c r="U26" s="73">
        <v>86.73</v>
      </c>
      <c r="V26" s="10" t="e">
        <f t="shared" si="5"/>
        <v>#DIV/0!</v>
      </c>
      <c r="W26" s="16">
        <f t="shared" si="7"/>
        <v>0</v>
      </c>
      <c r="X26" s="16"/>
    </row>
    <row r="27" spans="1:24" ht="12.75">
      <c r="A27" s="109" t="str">
        <f>'TRB Record'!A27</f>
        <v>replicate 13</v>
      </c>
      <c r="C27" s="6">
        <f>'TRB Record'!C27</f>
        <v>0</v>
      </c>
      <c r="D27" s="7"/>
      <c r="E27" s="10">
        <f>(D27*'% solids'!J28)/100</f>
        <v>0</v>
      </c>
      <c r="F27" s="12"/>
      <c r="G27" s="12"/>
      <c r="H27" s="16">
        <f t="shared" si="0"/>
        <v>0</v>
      </c>
      <c r="I27" s="12"/>
      <c r="J27" s="16">
        <f t="shared" si="1"/>
        <v>0</v>
      </c>
      <c r="K27" s="16" t="e">
        <f t="shared" si="2"/>
        <v>#DIV/0!</v>
      </c>
      <c r="L27" s="16">
        <f t="shared" si="3"/>
        <v>0</v>
      </c>
      <c r="M27" s="16">
        <f t="shared" si="6"/>
        <v>0</v>
      </c>
      <c r="N27" s="16">
        <f>M27-Protein!G28</f>
        <v>0</v>
      </c>
      <c r="O27" s="42"/>
      <c r="Q27" s="13"/>
      <c r="R27" s="13"/>
      <c r="S27" s="11" t="e">
        <f t="shared" si="4"/>
        <v>#DIV/0!</v>
      </c>
      <c r="U27" s="73">
        <v>86.73</v>
      </c>
      <c r="V27" s="10" t="e">
        <f t="shared" si="5"/>
        <v>#DIV/0!</v>
      </c>
      <c r="W27" s="16">
        <f t="shared" si="7"/>
        <v>0</v>
      </c>
      <c r="X27" s="16">
        <f>AVERAGE(W26:W27)</f>
        <v>0</v>
      </c>
    </row>
    <row r="28" spans="1:24" ht="12.75">
      <c r="A28" s="109">
        <f>'TRB Record'!A28</f>
        <v>14</v>
      </c>
      <c r="C28" s="6">
        <f>'TRB Record'!C28</f>
        <v>0</v>
      </c>
      <c r="D28" s="7"/>
      <c r="E28" s="10">
        <f>(D28*'% solids'!J30)/100</f>
        <v>0</v>
      </c>
      <c r="F28" s="12"/>
      <c r="G28" s="12"/>
      <c r="H28" s="16">
        <f t="shared" si="0"/>
        <v>0</v>
      </c>
      <c r="I28" s="12"/>
      <c r="J28" s="16">
        <f t="shared" si="1"/>
        <v>0</v>
      </c>
      <c r="K28" s="16" t="e">
        <f t="shared" si="2"/>
        <v>#DIV/0!</v>
      </c>
      <c r="L28" s="16">
        <f t="shared" si="3"/>
        <v>0</v>
      </c>
      <c r="M28" s="16">
        <f t="shared" si="6"/>
        <v>0</v>
      </c>
      <c r="N28" s="16">
        <f>M28-Protein!G30</f>
        <v>0</v>
      </c>
      <c r="O28" s="42"/>
      <c r="Q28" s="13"/>
      <c r="R28" s="13"/>
      <c r="S28" s="11" t="e">
        <f t="shared" si="4"/>
        <v>#DIV/0!</v>
      </c>
      <c r="U28" s="73">
        <v>86.73</v>
      </c>
      <c r="V28" s="10" t="e">
        <f t="shared" si="5"/>
        <v>#DIV/0!</v>
      </c>
      <c r="W28" s="16">
        <f t="shared" si="7"/>
        <v>0</v>
      </c>
      <c r="X28" s="16"/>
    </row>
    <row r="29" spans="1:24" ht="12.75">
      <c r="A29" s="109" t="str">
        <f>'TRB Record'!A29</f>
        <v>replicate 14</v>
      </c>
      <c r="C29" s="6">
        <f>'TRB Record'!C29</f>
        <v>0</v>
      </c>
      <c r="D29" s="7"/>
      <c r="E29" s="10">
        <f>(D29*'% solids'!J30)/100</f>
        <v>0</v>
      </c>
      <c r="F29" s="12"/>
      <c r="G29" s="12"/>
      <c r="H29" s="16">
        <f t="shared" si="0"/>
        <v>0</v>
      </c>
      <c r="I29" s="12"/>
      <c r="J29" s="16">
        <f t="shared" si="1"/>
        <v>0</v>
      </c>
      <c r="K29" s="16" t="e">
        <f t="shared" si="2"/>
        <v>#DIV/0!</v>
      </c>
      <c r="L29" s="16">
        <f t="shared" si="3"/>
        <v>0</v>
      </c>
      <c r="M29" s="16">
        <f t="shared" si="6"/>
        <v>0</v>
      </c>
      <c r="N29" s="16">
        <f>M29-Protein!G30</f>
        <v>0</v>
      </c>
      <c r="O29" s="42"/>
      <c r="Q29" s="13"/>
      <c r="R29" s="13"/>
      <c r="S29" s="11" t="e">
        <f t="shared" si="4"/>
        <v>#DIV/0!</v>
      </c>
      <c r="U29" s="73">
        <v>86.73</v>
      </c>
      <c r="V29" s="10" t="e">
        <f t="shared" si="5"/>
        <v>#DIV/0!</v>
      </c>
      <c r="W29" s="16">
        <f t="shared" si="7"/>
        <v>0</v>
      </c>
      <c r="X29" s="16">
        <f>AVERAGE(W28:W29)</f>
        <v>0</v>
      </c>
    </row>
    <row r="30" spans="1:24" ht="12.75">
      <c r="A30" s="109">
        <f>'TRB Record'!A30</f>
        <v>15</v>
      </c>
      <c r="C30" s="6">
        <f>'TRB Record'!C30</f>
        <v>0</v>
      </c>
      <c r="D30" s="7"/>
      <c r="E30" s="10">
        <f>(D30*'% solids'!J32)/100</f>
        <v>0</v>
      </c>
      <c r="F30" s="12"/>
      <c r="G30" s="12"/>
      <c r="H30" s="16">
        <f t="shared" si="0"/>
        <v>0</v>
      </c>
      <c r="I30" s="12"/>
      <c r="J30" s="16">
        <f t="shared" si="1"/>
        <v>0</v>
      </c>
      <c r="K30" s="16" t="e">
        <f t="shared" si="2"/>
        <v>#DIV/0!</v>
      </c>
      <c r="L30" s="16">
        <f t="shared" si="3"/>
        <v>0</v>
      </c>
      <c r="M30" s="16">
        <f t="shared" si="6"/>
        <v>0</v>
      </c>
      <c r="N30" s="16">
        <f>M30-Protein!G32</f>
        <v>0</v>
      </c>
      <c r="O30" s="42"/>
      <c r="Q30" s="13"/>
      <c r="R30" s="13"/>
      <c r="S30" s="11" t="e">
        <f t="shared" si="4"/>
        <v>#DIV/0!</v>
      </c>
      <c r="U30" s="73">
        <v>86.73</v>
      </c>
      <c r="V30" s="10" t="e">
        <f t="shared" si="5"/>
        <v>#DIV/0!</v>
      </c>
      <c r="W30" s="16">
        <f t="shared" si="7"/>
        <v>0</v>
      </c>
      <c r="X30" s="16"/>
    </row>
    <row r="31" spans="1:24" ht="12.75">
      <c r="A31" s="109" t="str">
        <f>'TRB Record'!A31</f>
        <v>replicate 15</v>
      </c>
      <c r="C31" s="6">
        <f>'TRB Record'!C31</f>
        <v>0</v>
      </c>
      <c r="D31" s="7"/>
      <c r="E31" s="10">
        <f>(D31*'% solids'!J32)/100</f>
        <v>0</v>
      </c>
      <c r="F31" s="12"/>
      <c r="G31" s="12"/>
      <c r="H31" s="16">
        <f t="shared" si="0"/>
        <v>0</v>
      </c>
      <c r="I31" s="12"/>
      <c r="J31" s="16">
        <f t="shared" si="1"/>
        <v>0</v>
      </c>
      <c r="K31" s="16" t="e">
        <f t="shared" si="2"/>
        <v>#DIV/0!</v>
      </c>
      <c r="L31" s="16">
        <f t="shared" si="3"/>
        <v>0</v>
      </c>
      <c r="M31" s="16">
        <f t="shared" si="6"/>
        <v>0</v>
      </c>
      <c r="N31" s="16">
        <f>M31-Protein!G32</f>
        <v>0</v>
      </c>
      <c r="O31" s="42"/>
      <c r="Q31" s="13"/>
      <c r="R31" s="13"/>
      <c r="S31" s="11" t="e">
        <f t="shared" si="4"/>
        <v>#DIV/0!</v>
      </c>
      <c r="U31" s="73">
        <v>86.73</v>
      </c>
      <c r="V31" s="10" t="e">
        <f t="shared" si="5"/>
        <v>#DIV/0!</v>
      </c>
      <c r="W31" s="16">
        <f t="shared" si="7"/>
        <v>0</v>
      </c>
      <c r="X31" s="16">
        <f>AVERAGE(W30:W31)</f>
        <v>0</v>
      </c>
    </row>
    <row r="32" spans="1:24" ht="12.75">
      <c r="A32" s="109">
        <f>'TRB Record'!A32</f>
        <v>16</v>
      </c>
      <c r="C32" s="6">
        <f>'TRB Record'!C32</f>
        <v>0</v>
      </c>
      <c r="D32" s="7"/>
      <c r="E32" s="10">
        <f>(D32*'% solids'!J34)/100</f>
        <v>0</v>
      </c>
      <c r="F32" s="12"/>
      <c r="G32" s="12"/>
      <c r="H32" s="16">
        <f t="shared" si="0"/>
        <v>0</v>
      </c>
      <c r="I32" s="12"/>
      <c r="J32" s="16">
        <f t="shared" si="1"/>
        <v>0</v>
      </c>
      <c r="K32" s="16" t="e">
        <f t="shared" si="2"/>
        <v>#DIV/0!</v>
      </c>
      <c r="L32" s="16">
        <f t="shared" si="3"/>
        <v>0</v>
      </c>
      <c r="M32" s="16">
        <f t="shared" si="6"/>
        <v>0</v>
      </c>
      <c r="N32" s="16">
        <f>M32-Protein!G34</f>
        <v>0</v>
      </c>
      <c r="O32" s="42"/>
      <c r="Q32" s="13"/>
      <c r="R32" s="13"/>
      <c r="S32" s="11" t="e">
        <f t="shared" si="4"/>
        <v>#DIV/0!</v>
      </c>
      <c r="U32" s="73">
        <v>86.73</v>
      </c>
      <c r="V32" s="10" t="e">
        <f t="shared" si="5"/>
        <v>#DIV/0!</v>
      </c>
      <c r="W32" s="16">
        <f t="shared" si="7"/>
        <v>0</v>
      </c>
      <c r="X32" s="16"/>
    </row>
    <row r="33" spans="1:24" ht="12.75">
      <c r="A33" s="109" t="str">
        <f>'TRB Record'!A33</f>
        <v>replicate 16</v>
      </c>
      <c r="C33" s="6">
        <f>'TRB Record'!C33</f>
        <v>0</v>
      </c>
      <c r="D33" s="7"/>
      <c r="E33" s="10">
        <f>(D33*'% solids'!J34)/100</f>
        <v>0</v>
      </c>
      <c r="F33" s="12"/>
      <c r="G33" s="12"/>
      <c r="H33" s="16">
        <f t="shared" si="0"/>
        <v>0</v>
      </c>
      <c r="I33" s="12"/>
      <c r="J33" s="16">
        <f t="shared" si="1"/>
        <v>0</v>
      </c>
      <c r="K33" s="16" t="e">
        <f t="shared" si="2"/>
        <v>#DIV/0!</v>
      </c>
      <c r="L33" s="16">
        <f t="shared" si="3"/>
        <v>0</v>
      </c>
      <c r="M33" s="16">
        <f t="shared" si="6"/>
        <v>0</v>
      </c>
      <c r="N33" s="16">
        <f>M33-Protein!G34</f>
        <v>0</v>
      </c>
      <c r="O33" s="42"/>
      <c r="Q33" s="13"/>
      <c r="R33" s="13"/>
      <c r="S33" s="11" t="e">
        <f t="shared" si="4"/>
        <v>#DIV/0!</v>
      </c>
      <c r="U33" s="73">
        <v>86.73</v>
      </c>
      <c r="V33" s="10" t="e">
        <f t="shared" si="5"/>
        <v>#DIV/0!</v>
      </c>
      <c r="W33" s="16">
        <f t="shared" si="7"/>
        <v>0</v>
      </c>
      <c r="X33" s="16">
        <f>AVERAGE(W32:W33)</f>
        <v>0</v>
      </c>
    </row>
    <row r="34" spans="1:24" ht="12.75">
      <c r="A34" s="109">
        <f>'TRB Record'!A34</f>
        <v>17</v>
      </c>
      <c r="C34" s="6">
        <f>'TRB Record'!C34</f>
        <v>0</v>
      </c>
      <c r="D34" s="7"/>
      <c r="E34" s="10">
        <f>(D34*'% solids'!J36)/100</f>
        <v>0</v>
      </c>
      <c r="F34" s="12"/>
      <c r="G34" s="12"/>
      <c r="H34" s="16">
        <f t="shared" ref="H34:H61" si="8">(G34-F34)*1000</f>
        <v>0</v>
      </c>
      <c r="I34" s="12"/>
      <c r="J34" s="16">
        <f t="shared" ref="J34:J61" si="9">(I34-F34)*1000</f>
        <v>0</v>
      </c>
      <c r="K34" s="16" t="e">
        <f t="shared" ref="K34:K61" si="10">(J34/E34)*100</f>
        <v>#DIV/0!</v>
      </c>
      <c r="L34" s="16">
        <f t="shared" ref="L34:L61" si="11">H34-J34</f>
        <v>0</v>
      </c>
      <c r="M34" s="16">
        <f t="shared" si="6"/>
        <v>0</v>
      </c>
      <c r="N34" s="16">
        <f>M34-Protein!G36</f>
        <v>0</v>
      </c>
      <c r="O34" s="42"/>
      <c r="Q34" s="13"/>
      <c r="R34" s="13"/>
      <c r="S34" s="11" t="e">
        <f t="shared" ref="S34:S61" si="12">(Q34+R34)/Q34</f>
        <v>#DIV/0!</v>
      </c>
      <c r="U34" s="73">
        <v>86.73</v>
      </c>
      <c r="V34" s="10" t="e">
        <f t="shared" ref="V34:V61" si="13">(O34*U34*100*S34)/(T34*E34)</f>
        <v>#DIV/0!</v>
      </c>
      <c r="W34" s="16">
        <f t="shared" si="7"/>
        <v>0</v>
      </c>
      <c r="X34" s="16"/>
    </row>
    <row r="35" spans="1:24" ht="12.75">
      <c r="A35" s="109" t="str">
        <f>'TRB Record'!A35</f>
        <v>replicate 17</v>
      </c>
      <c r="C35" s="6">
        <f>'TRB Record'!C35</f>
        <v>0</v>
      </c>
      <c r="D35" s="7"/>
      <c r="E35" s="10">
        <f>(D35*'% solids'!J36)/100</f>
        <v>0</v>
      </c>
      <c r="F35" s="12"/>
      <c r="G35" s="12"/>
      <c r="H35" s="16">
        <f t="shared" si="8"/>
        <v>0</v>
      </c>
      <c r="I35" s="12"/>
      <c r="J35" s="16">
        <f t="shared" si="9"/>
        <v>0</v>
      </c>
      <c r="K35" s="16" t="e">
        <f t="shared" si="10"/>
        <v>#DIV/0!</v>
      </c>
      <c r="L35" s="16">
        <f t="shared" si="11"/>
        <v>0</v>
      </c>
      <c r="M35" s="16">
        <f t="shared" si="6"/>
        <v>0</v>
      </c>
      <c r="N35" s="16">
        <f>M35-Protein!G36</f>
        <v>0</v>
      </c>
      <c r="O35" s="42"/>
      <c r="Q35" s="13"/>
      <c r="R35" s="13"/>
      <c r="S35" s="11" t="e">
        <f t="shared" si="12"/>
        <v>#DIV/0!</v>
      </c>
      <c r="U35" s="73">
        <v>86.73</v>
      </c>
      <c r="V35" s="10" t="e">
        <f t="shared" si="13"/>
        <v>#DIV/0!</v>
      </c>
      <c r="W35" s="16">
        <f t="shared" si="7"/>
        <v>0</v>
      </c>
      <c r="X35" s="16">
        <f>AVERAGE(W34:W35)</f>
        <v>0</v>
      </c>
    </row>
    <row r="36" spans="1:24" ht="12.75">
      <c r="A36" s="109">
        <f>'TRB Record'!A36</f>
        <v>18</v>
      </c>
      <c r="C36" s="6">
        <f>'TRB Record'!C36</f>
        <v>0</v>
      </c>
      <c r="D36" s="7"/>
      <c r="E36" s="10">
        <f>(D36*'% solids'!J38)/100</f>
        <v>0</v>
      </c>
      <c r="F36" s="12"/>
      <c r="G36" s="12"/>
      <c r="H36" s="16">
        <f t="shared" si="8"/>
        <v>0</v>
      </c>
      <c r="I36" s="12"/>
      <c r="J36" s="16">
        <f t="shared" si="9"/>
        <v>0</v>
      </c>
      <c r="K36" s="16" t="e">
        <f t="shared" si="10"/>
        <v>#DIV/0!</v>
      </c>
      <c r="L36" s="16">
        <f t="shared" si="11"/>
        <v>0</v>
      </c>
      <c r="M36" s="16">
        <f t="shared" si="6"/>
        <v>0</v>
      </c>
      <c r="N36" s="16">
        <f>M36-Protein!G38</f>
        <v>0</v>
      </c>
      <c r="O36" s="42"/>
      <c r="Q36" s="13"/>
      <c r="R36" s="13"/>
      <c r="S36" s="11" t="e">
        <f t="shared" si="12"/>
        <v>#DIV/0!</v>
      </c>
      <c r="U36" s="73">
        <v>86.73</v>
      </c>
      <c r="V36" s="10" t="e">
        <f t="shared" si="13"/>
        <v>#DIV/0!</v>
      </c>
      <c r="W36" s="16">
        <f t="shared" si="7"/>
        <v>0</v>
      </c>
      <c r="X36" s="16"/>
    </row>
    <row r="37" spans="1:24" ht="12.75">
      <c r="A37" s="109" t="str">
        <f>'TRB Record'!A37</f>
        <v>replicate 18</v>
      </c>
      <c r="C37" s="6">
        <f>'TRB Record'!C37</f>
        <v>0</v>
      </c>
      <c r="D37" s="7"/>
      <c r="E37" s="10">
        <f>(D37*'% solids'!J38)/100</f>
        <v>0</v>
      </c>
      <c r="F37" s="12"/>
      <c r="G37" s="12"/>
      <c r="H37" s="16">
        <f t="shared" si="8"/>
        <v>0</v>
      </c>
      <c r="I37" s="12"/>
      <c r="J37" s="16">
        <f t="shared" si="9"/>
        <v>0</v>
      </c>
      <c r="K37" s="16" t="e">
        <f t="shared" si="10"/>
        <v>#DIV/0!</v>
      </c>
      <c r="L37" s="16">
        <f t="shared" si="11"/>
        <v>0</v>
      </c>
      <c r="M37" s="16">
        <f t="shared" si="6"/>
        <v>0</v>
      </c>
      <c r="N37" s="16">
        <f>M37-Protein!G38</f>
        <v>0</v>
      </c>
      <c r="O37" s="42"/>
      <c r="Q37" s="13"/>
      <c r="R37" s="13"/>
      <c r="S37" s="11" t="e">
        <f t="shared" si="12"/>
        <v>#DIV/0!</v>
      </c>
      <c r="U37" s="73">
        <v>86.73</v>
      </c>
      <c r="V37" s="10" t="e">
        <f t="shared" si="13"/>
        <v>#DIV/0!</v>
      </c>
      <c r="W37" s="16">
        <f t="shared" si="7"/>
        <v>0</v>
      </c>
      <c r="X37" s="16">
        <f>AVERAGE(W36:W37)</f>
        <v>0</v>
      </c>
    </row>
    <row r="38" spans="1:24" ht="12.75">
      <c r="A38" s="109">
        <f>'TRB Record'!A38</f>
        <v>19</v>
      </c>
      <c r="C38" s="6">
        <f>'TRB Record'!C38</f>
        <v>0</v>
      </c>
      <c r="D38" s="7"/>
      <c r="E38" s="10">
        <f>(D38*'% solids'!J40)/100</f>
        <v>0</v>
      </c>
      <c r="F38" s="12"/>
      <c r="G38" s="12"/>
      <c r="H38" s="16">
        <f t="shared" si="8"/>
        <v>0</v>
      </c>
      <c r="I38" s="12"/>
      <c r="J38" s="16">
        <f t="shared" si="9"/>
        <v>0</v>
      </c>
      <c r="K38" s="16" t="e">
        <f t="shared" si="10"/>
        <v>#DIV/0!</v>
      </c>
      <c r="L38" s="16">
        <f t="shared" si="11"/>
        <v>0</v>
      </c>
      <c r="M38" s="16">
        <f t="shared" si="6"/>
        <v>0</v>
      </c>
      <c r="N38" s="16">
        <f>M38-Protein!G40</f>
        <v>0</v>
      </c>
      <c r="O38" s="42"/>
      <c r="Q38" s="13"/>
      <c r="R38" s="13"/>
      <c r="S38" s="11" t="e">
        <f t="shared" si="12"/>
        <v>#DIV/0!</v>
      </c>
      <c r="U38" s="73">
        <v>86.73</v>
      </c>
      <c r="V38" s="10" t="e">
        <f t="shared" si="13"/>
        <v>#DIV/0!</v>
      </c>
      <c r="W38" s="16">
        <f t="shared" si="7"/>
        <v>0</v>
      </c>
      <c r="X38" s="16"/>
    </row>
    <row r="39" spans="1:24" ht="12.75">
      <c r="A39" s="109" t="str">
        <f>'TRB Record'!A39</f>
        <v>replicate 19</v>
      </c>
      <c r="C39" s="6">
        <f>'TRB Record'!C39</f>
        <v>0</v>
      </c>
      <c r="D39" s="7"/>
      <c r="E39" s="10">
        <f>(D39*'% solids'!J40)/100</f>
        <v>0</v>
      </c>
      <c r="F39" s="12"/>
      <c r="G39" s="12"/>
      <c r="H39" s="16">
        <f t="shared" si="8"/>
        <v>0</v>
      </c>
      <c r="I39" s="12"/>
      <c r="J39" s="16">
        <f t="shared" si="9"/>
        <v>0</v>
      </c>
      <c r="K39" s="16" t="e">
        <f t="shared" si="10"/>
        <v>#DIV/0!</v>
      </c>
      <c r="L39" s="16">
        <f t="shared" si="11"/>
        <v>0</v>
      </c>
      <c r="M39" s="16">
        <f t="shared" si="6"/>
        <v>0</v>
      </c>
      <c r="N39" s="16">
        <f>M39-Protein!G40</f>
        <v>0</v>
      </c>
      <c r="O39" s="42"/>
      <c r="Q39" s="13"/>
      <c r="R39" s="13"/>
      <c r="S39" s="11" t="e">
        <f t="shared" si="12"/>
        <v>#DIV/0!</v>
      </c>
      <c r="U39" s="73">
        <v>86.73</v>
      </c>
      <c r="V39" s="10" t="e">
        <f t="shared" si="13"/>
        <v>#DIV/0!</v>
      </c>
      <c r="W39" s="16">
        <f t="shared" si="7"/>
        <v>0</v>
      </c>
      <c r="X39" s="16">
        <f>AVERAGE(W38:W39)</f>
        <v>0</v>
      </c>
    </row>
    <row r="40" spans="1:24" ht="12.75">
      <c r="A40" s="109">
        <f>'TRB Record'!A40</f>
        <v>20</v>
      </c>
      <c r="C40" s="6">
        <f>'TRB Record'!C40</f>
        <v>0</v>
      </c>
      <c r="D40" s="7"/>
      <c r="E40" s="10">
        <f>(D40*'% solids'!J42)/100</f>
        <v>0</v>
      </c>
      <c r="F40" s="12"/>
      <c r="G40" s="12"/>
      <c r="H40" s="16">
        <f t="shared" si="8"/>
        <v>0</v>
      </c>
      <c r="I40" s="12"/>
      <c r="J40" s="16">
        <f t="shared" si="9"/>
        <v>0</v>
      </c>
      <c r="K40" s="16" t="e">
        <f t="shared" si="10"/>
        <v>#DIV/0!</v>
      </c>
      <c r="L40" s="16">
        <f t="shared" si="11"/>
        <v>0</v>
      </c>
      <c r="M40" s="16">
        <f t="shared" si="6"/>
        <v>0</v>
      </c>
      <c r="N40" s="16">
        <f>M40-Protein!G42</f>
        <v>0</v>
      </c>
      <c r="O40" s="42"/>
      <c r="Q40" s="13"/>
      <c r="R40" s="13"/>
      <c r="S40" s="11" t="e">
        <f t="shared" si="12"/>
        <v>#DIV/0!</v>
      </c>
      <c r="U40" s="73">
        <v>86.73</v>
      </c>
      <c r="V40" s="10" t="e">
        <f t="shared" si="13"/>
        <v>#DIV/0!</v>
      </c>
      <c r="W40" s="16">
        <f t="shared" si="7"/>
        <v>0</v>
      </c>
      <c r="X40" s="16"/>
    </row>
    <row r="41" spans="1:24" ht="12.75">
      <c r="A41" s="109" t="str">
        <f>'TRB Record'!A41</f>
        <v>replicate 20</v>
      </c>
      <c r="C41" s="6">
        <f>'TRB Record'!C41</f>
        <v>0</v>
      </c>
      <c r="D41" s="7"/>
      <c r="E41" s="10">
        <f>(D41*'% solids'!J42)/100</f>
        <v>0</v>
      </c>
      <c r="F41" s="12"/>
      <c r="G41" s="12"/>
      <c r="H41" s="16">
        <f t="shared" si="8"/>
        <v>0</v>
      </c>
      <c r="I41" s="12"/>
      <c r="J41" s="16">
        <f t="shared" si="9"/>
        <v>0</v>
      </c>
      <c r="K41" s="16" t="e">
        <f t="shared" si="10"/>
        <v>#DIV/0!</v>
      </c>
      <c r="L41" s="16">
        <f t="shared" si="11"/>
        <v>0</v>
      </c>
      <c r="M41" s="16">
        <f t="shared" si="6"/>
        <v>0</v>
      </c>
      <c r="N41" s="16">
        <f>M41-Protein!G42</f>
        <v>0</v>
      </c>
      <c r="O41" s="42"/>
      <c r="Q41" s="13"/>
      <c r="R41" s="13"/>
      <c r="S41" s="11" t="e">
        <f t="shared" si="12"/>
        <v>#DIV/0!</v>
      </c>
      <c r="U41" s="73">
        <v>86.73</v>
      </c>
      <c r="V41" s="10" t="e">
        <f t="shared" si="13"/>
        <v>#DIV/0!</v>
      </c>
      <c r="W41" s="16">
        <f t="shared" si="7"/>
        <v>0</v>
      </c>
      <c r="X41" s="16">
        <f>AVERAGE(W40:W41)</f>
        <v>0</v>
      </c>
    </row>
    <row r="42" spans="1:24" ht="12.75">
      <c r="A42" s="109">
        <f>'TRB Record'!A42</f>
        <v>21</v>
      </c>
      <c r="C42" s="6">
        <f>'TRB Record'!C42</f>
        <v>0</v>
      </c>
      <c r="D42" s="7"/>
      <c r="E42" s="10">
        <f>(D42*'% solids'!J44)/100</f>
        <v>0</v>
      </c>
      <c r="F42" s="12"/>
      <c r="G42" s="12"/>
      <c r="H42" s="16">
        <f t="shared" si="8"/>
        <v>0</v>
      </c>
      <c r="I42" s="12"/>
      <c r="J42" s="16">
        <f t="shared" si="9"/>
        <v>0</v>
      </c>
      <c r="K42" s="16" t="e">
        <f t="shared" si="10"/>
        <v>#DIV/0!</v>
      </c>
      <c r="L42" s="16">
        <f t="shared" si="11"/>
        <v>0</v>
      </c>
      <c r="M42" s="16">
        <f t="shared" si="6"/>
        <v>0</v>
      </c>
      <c r="N42" s="16">
        <f>M42-Protein!G44</f>
        <v>0</v>
      </c>
      <c r="O42" s="42"/>
      <c r="Q42" s="13"/>
      <c r="R42" s="13"/>
      <c r="S42" s="11" t="e">
        <f t="shared" si="12"/>
        <v>#DIV/0!</v>
      </c>
      <c r="U42" s="73">
        <v>86.73</v>
      </c>
      <c r="V42" s="10" t="e">
        <f t="shared" si="13"/>
        <v>#DIV/0!</v>
      </c>
      <c r="W42" s="16">
        <f t="shared" si="7"/>
        <v>0</v>
      </c>
      <c r="X42" s="16"/>
    </row>
    <row r="43" spans="1:24" ht="12.75">
      <c r="A43" s="109" t="str">
        <f>'TRB Record'!A43</f>
        <v>replicate 21</v>
      </c>
      <c r="C43" s="6">
        <f>'TRB Record'!C43</f>
        <v>0</v>
      </c>
      <c r="D43" s="7"/>
      <c r="E43" s="10">
        <f>(D43*'% solids'!J44)/100</f>
        <v>0</v>
      </c>
      <c r="F43" s="12"/>
      <c r="G43" s="12"/>
      <c r="H43" s="16">
        <f t="shared" si="8"/>
        <v>0</v>
      </c>
      <c r="I43" s="12"/>
      <c r="J43" s="16">
        <f t="shared" si="9"/>
        <v>0</v>
      </c>
      <c r="K43" s="16" t="e">
        <f t="shared" si="10"/>
        <v>#DIV/0!</v>
      </c>
      <c r="L43" s="16">
        <f t="shared" si="11"/>
        <v>0</v>
      </c>
      <c r="M43" s="16">
        <f t="shared" si="6"/>
        <v>0</v>
      </c>
      <c r="N43" s="16">
        <f>M43-Protein!G44</f>
        <v>0</v>
      </c>
      <c r="O43" s="42"/>
      <c r="Q43" s="13"/>
      <c r="R43" s="13"/>
      <c r="S43" s="11" t="e">
        <f t="shared" si="12"/>
        <v>#DIV/0!</v>
      </c>
      <c r="U43" s="73">
        <v>86.73</v>
      </c>
      <c r="V43" s="10" t="e">
        <f t="shared" si="13"/>
        <v>#DIV/0!</v>
      </c>
      <c r="W43" s="16">
        <f t="shared" si="7"/>
        <v>0</v>
      </c>
      <c r="X43" s="16">
        <f>AVERAGE(W42:W43)</f>
        <v>0</v>
      </c>
    </row>
    <row r="44" spans="1:24" ht="12.75">
      <c r="A44" s="109">
        <f>'TRB Record'!A44</f>
        <v>22</v>
      </c>
      <c r="C44" s="6">
        <f>'TRB Record'!C44</f>
        <v>0</v>
      </c>
      <c r="D44" s="7"/>
      <c r="E44" s="10">
        <f>(D44*'% solids'!J46)/100</f>
        <v>0</v>
      </c>
      <c r="F44" s="12"/>
      <c r="G44" s="12"/>
      <c r="H44" s="16">
        <f t="shared" si="8"/>
        <v>0</v>
      </c>
      <c r="I44" s="12"/>
      <c r="J44" s="16">
        <f t="shared" si="9"/>
        <v>0</v>
      </c>
      <c r="K44" s="16" t="e">
        <f t="shared" si="10"/>
        <v>#DIV/0!</v>
      </c>
      <c r="L44" s="16">
        <f t="shared" si="11"/>
        <v>0</v>
      </c>
      <c r="M44" s="16">
        <f t="shared" si="6"/>
        <v>0</v>
      </c>
      <c r="N44" s="16">
        <f>M44-Protein!G46</f>
        <v>0</v>
      </c>
      <c r="O44" s="42"/>
      <c r="Q44" s="13"/>
      <c r="R44" s="13"/>
      <c r="S44" s="11" t="e">
        <f t="shared" si="12"/>
        <v>#DIV/0!</v>
      </c>
      <c r="U44" s="73">
        <v>86.73</v>
      </c>
      <c r="V44" s="10" t="e">
        <f t="shared" si="13"/>
        <v>#DIV/0!</v>
      </c>
      <c r="W44" s="16">
        <f t="shared" si="7"/>
        <v>0</v>
      </c>
      <c r="X44" s="16"/>
    </row>
    <row r="45" spans="1:24" ht="12.75">
      <c r="A45" s="109" t="str">
        <f>'TRB Record'!A45</f>
        <v>replicate 22</v>
      </c>
      <c r="C45" s="6">
        <f>'TRB Record'!C45</f>
        <v>0</v>
      </c>
      <c r="D45" s="7"/>
      <c r="E45" s="10">
        <f>(D45*'% solids'!J46)/100</f>
        <v>0</v>
      </c>
      <c r="F45" s="12"/>
      <c r="G45" s="12"/>
      <c r="H45" s="16">
        <f t="shared" si="8"/>
        <v>0</v>
      </c>
      <c r="I45" s="12"/>
      <c r="J45" s="16">
        <f t="shared" si="9"/>
        <v>0</v>
      </c>
      <c r="K45" s="16" t="e">
        <f t="shared" si="10"/>
        <v>#DIV/0!</v>
      </c>
      <c r="L45" s="16">
        <f t="shared" si="11"/>
        <v>0</v>
      </c>
      <c r="M45" s="16">
        <f t="shared" si="6"/>
        <v>0</v>
      </c>
      <c r="N45" s="16">
        <f>M45-Protein!G46</f>
        <v>0</v>
      </c>
      <c r="O45" s="42"/>
      <c r="Q45" s="13"/>
      <c r="R45" s="13"/>
      <c r="S45" s="11" t="e">
        <f t="shared" si="12"/>
        <v>#DIV/0!</v>
      </c>
      <c r="U45" s="73">
        <v>86.73</v>
      </c>
      <c r="V45" s="10" t="e">
        <f t="shared" si="13"/>
        <v>#DIV/0!</v>
      </c>
      <c r="W45" s="16">
        <f t="shared" si="7"/>
        <v>0</v>
      </c>
      <c r="X45" s="16">
        <f>AVERAGE(W44:W45)</f>
        <v>0</v>
      </c>
    </row>
    <row r="46" spans="1:24" ht="12.75">
      <c r="A46" s="109">
        <f>'TRB Record'!A46</f>
        <v>23</v>
      </c>
      <c r="C46" s="6">
        <f>'TRB Record'!C46</f>
        <v>0</v>
      </c>
      <c r="D46" s="7"/>
      <c r="E46" s="10">
        <f>(D46*'% solids'!J48)/100</f>
        <v>0</v>
      </c>
      <c r="F46" s="12"/>
      <c r="G46" s="12"/>
      <c r="H46" s="16">
        <f t="shared" si="8"/>
        <v>0</v>
      </c>
      <c r="I46" s="12"/>
      <c r="J46" s="16">
        <f t="shared" si="9"/>
        <v>0</v>
      </c>
      <c r="K46" s="16" t="e">
        <f t="shared" si="10"/>
        <v>#DIV/0!</v>
      </c>
      <c r="L46" s="16">
        <f t="shared" si="11"/>
        <v>0</v>
      </c>
      <c r="M46" s="16">
        <f t="shared" si="6"/>
        <v>0</v>
      </c>
      <c r="N46" s="16">
        <f>M46-Protein!G48</f>
        <v>0</v>
      </c>
      <c r="O46" s="42"/>
      <c r="Q46" s="13"/>
      <c r="R46" s="13"/>
      <c r="S46" s="11" t="e">
        <f t="shared" si="12"/>
        <v>#DIV/0!</v>
      </c>
      <c r="U46" s="73">
        <v>86.73</v>
      </c>
      <c r="V46" s="10" t="e">
        <f t="shared" si="13"/>
        <v>#DIV/0!</v>
      </c>
      <c r="W46" s="16">
        <f t="shared" si="7"/>
        <v>0</v>
      </c>
      <c r="X46" s="16"/>
    </row>
    <row r="47" spans="1:24" ht="12.75">
      <c r="A47" s="109" t="str">
        <f>'TRB Record'!A47</f>
        <v>replicate 23</v>
      </c>
      <c r="C47" s="6">
        <f>'TRB Record'!C47</f>
        <v>0</v>
      </c>
      <c r="D47" s="7"/>
      <c r="E47" s="10">
        <f>(D47*'% solids'!J48)/100</f>
        <v>0</v>
      </c>
      <c r="F47" s="12"/>
      <c r="G47" s="12"/>
      <c r="H47" s="16">
        <f t="shared" si="8"/>
        <v>0</v>
      </c>
      <c r="I47" s="12"/>
      <c r="J47" s="16">
        <f t="shared" si="9"/>
        <v>0</v>
      </c>
      <c r="K47" s="16" t="e">
        <f t="shared" si="10"/>
        <v>#DIV/0!</v>
      </c>
      <c r="L47" s="16">
        <f t="shared" si="11"/>
        <v>0</v>
      </c>
      <c r="M47" s="16">
        <f t="shared" si="6"/>
        <v>0</v>
      </c>
      <c r="N47" s="16">
        <f>M47-Protein!G48</f>
        <v>0</v>
      </c>
      <c r="O47" s="42"/>
      <c r="Q47" s="13"/>
      <c r="R47" s="13"/>
      <c r="S47" s="11" t="e">
        <f t="shared" si="12"/>
        <v>#DIV/0!</v>
      </c>
      <c r="U47" s="73">
        <v>86.73</v>
      </c>
      <c r="V47" s="10" t="e">
        <f t="shared" si="13"/>
        <v>#DIV/0!</v>
      </c>
      <c r="W47" s="16">
        <f t="shared" si="7"/>
        <v>0</v>
      </c>
      <c r="X47" s="16">
        <f>AVERAGE(W46:W47)</f>
        <v>0</v>
      </c>
    </row>
    <row r="48" spans="1:24" ht="12.75">
      <c r="A48" s="109">
        <f>'TRB Record'!A48</f>
        <v>24</v>
      </c>
      <c r="C48" s="6">
        <f>'TRB Record'!C48</f>
        <v>0</v>
      </c>
      <c r="D48" s="7"/>
      <c r="E48" s="10">
        <f>(D48*'% solids'!J50)/100</f>
        <v>0</v>
      </c>
      <c r="F48" s="12"/>
      <c r="G48" s="12"/>
      <c r="H48" s="16">
        <f t="shared" si="8"/>
        <v>0</v>
      </c>
      <c r="I48" s="12"/>
      <c r="J48" s="16">
        <f t="shared" si="9"/>
        <v>0</v>
      </c>
      <c r="K48" s="16" t="e">
        <f t="shared" si="10"/>
        <v>#DIV/0!</v>
      </c>
      <c r="L48" s="16">
        <f t="shared" si="11"/>
        <v>0</v>
      </c>
      <c r="M48" s="16">
        <f t="shared" si="6"/>
        <v>0</v>
      </c>
      <c r="N48" s="16">
        <f>M48-Protein!G50</f>
        <v>0</v>
      </c>
      <c r="O48" s="42"/>
      <c r="Q48" s="13"/>
      <c r="R48" s="13"/>
      <c r="S48" s="11" t="e">
        <f t="shared" si="12"/>
        <v>#DIV/0!</v>
      </c>
      <c r="U48" s="73">
        <v>86.73</v>
      </c>
      <c r="V48" s="10" t="e">
        <f t="shared" si="13"/>
        <v>#DIV/0!</v>
      </c>
      <c r="W48" s="16">
        <f t="shared" si="7"/>
        <v>0</v>
      </c>
      <c r="X48" s="16"/>
    </row>
    <row r="49" spans="1:24" ht="12.75">
      <c r="A49" s="109" t="str">
        <f>'TRB Record'!A49</f>
        <v>replicate 24</v>
      </c>
      <c r="C49" s="6">
        <f>'TRB Record'!C49</f>
        <v>0</v>
      </c>
      <c r="D49" s="7"/>
      <c r="E49" s="10">
        <f>(D49*'% solids'!J50)/100</f>
        <v>0</v>
      </c>
      <c r="F49" s="12"/>
      <c r="G49" s="12"/>
      <c r="H49" s="16">
        <f t="shared" si="8"/>
        <v>0</v>
      </c>
      <c r="I49" s="12"/>
      <c r="J49" s="16">
        <f t="shared" si="9"/>
        <v>0</v>
      </c>
      <c r="K49" s="16" t="e">
        <f t="shared" si="10"/>
        <v>#DIV/0!</v>
      </c>
      <c r="L49" s="16">
        <f t="shared" si="11"/>
        <v>0</v>
      </c>
      <c r="M49" s="16">
        <f t="shared" si="6"/>
        <v>0</v>
      </c>
      <c r="N49" s="16">
        <f>M49-Protein!G50</f>
        <v>0</v>
      </c>
      <c r="O49" s="42"/>
      <c r="Q49" s="13"/>
      <c r="R49" s="13"/>
      <c r="S49" s="11" t="e">
        <f t="shared" si="12"/>
        <v>#DIV/0!</v>
      </c>
      <c r="U49" s="73">
        <v>86.73</v>
      </c>
      <c r="V49" s="10" t="e">
        <f t="shared" si="13"/>
        <v>#DIV/0!</v>
      </c>
      <c r="W49" s="16">
        <f t="shared" si="7"/>
        <v>0</v>
      </c>
      <c r="X49" s="16">
        <f>AVERAGE(W48:W49)</f>
        <v>0</v>
      </c>
    </row>
    <row r="50" spans="1:24" ht="12.75">
      <c r="A50" s="109">
        <f>'TRB Record'!A50</f>
        <v>25</v>
      </c>
      <c r="C50" s="6">
        <f>'TRB Record'!C50</f>
        <v>0</v>
      </c>
      <c r="D50" s="7"/>
      <c r="E50" s="10">
        <f>(D50*'% solids'!J52)/100</f>
        <v>0</v>
      </c>
      <c r="F50" s="12"/>
      <c r="G50" s="12"/>
      <c r="H50" s="16">
        <f t="shared" si="8"/>
        <v>0</v>
      </c>
      <c r="I50" s="12"/>
      <c r="J50" s="16">
        <f t="shared" si="9"/>
        <v>0</v>
      </c>
      <c r="K50" s="16" t="e">
        <f t="shared" si="10"/>
        <v>#DIV/0!</v>
      </c>
      <c r="L50" s="16">
        <f t="shared" si="11"/>
        <v>0</v>
      </c>
      <c r="M50" s="16">
        <f t="shared" si="6"/>
        <v>0</v>
      </c>
      <c r="N50" s="16">
        <f>M50-Protein!G52</f>
        <v>0</v>
      </c>
      <c r="O50" s="42"/>
      <c r="Q50" s="13"/>
      <c r="R50" s="13"/>
      <c r="S50" s="11" t="e">
        <f t="shared" si="12"/>
        <v>#DIV/0!</v>
      </c>
      <c r="U50" s="73">
        <v>86.73</v>
      </c>
      <c r="V50" s="10" t="e">
        <f t="shared" si="13"/>
        <v>#DIV/0!</v>
      </c>
      <c r="W50" s="16">
        <f t="shared" si="7"/>
        <v>0</v>
      </c>
      <c r="X50" s="16"/>
    </row>
    <row r="51" spans="1:24" ht="12.75">
      <c r="A51" s="109" t="str">
        <f>'TRB Record'!A51</f>
        <v>replicate 25</v>
      </c>
      <c r="C51" s="6">
        <f>'TRB Record'!C51</f>
        <v>0</v>
      </c>
      <c r="D51" s="7"/>
      <c r="E51" s="10">
        <f>(D51*'% solids'!J52)/100</f>
        <v>0</v>
      </c>
      <c r="F51" s="12"/>
      <c r="G51" s="12"/>
      <c r="H51" s="16">
        <f t="shared" si="8"/>
        <v>0</v>
      </c>
      <c r="I51" s="12"/>
      <c r="J51" s="16">
        <f t="shared" si="9"/>
        <v>0</v>
      </c>
      <c r="K51" s="16" t="e">
        <f t="shared" si="10"/>
        <v>#DIV/0!</v>
      </c>
      <c r="L51" s="16">
        <f t="shared" si="11"/>
        <v>0</v>
      </c>
      <c r="M51" s="16">
        <f t="shared" si="6"/>
        <v>0</v>
      </c>
      <c r="N51" s="16">
        <f>M51-Protein!G52</f>
        <v>0</v>
      </c>
      <c r="O51" s="42"/>
      <c r="Q51" s="13"/>
      <c r="R51" s="13"/>
      <c r="S51" s="11" t="e">
        <f t="shared" si="12"/>
        <v>#DIV/0!</v>
      </c>
      <c r="U51" s="73">
        <v>86.73</v>
      </c>
      <c r="V51" s="10" t="e">
        <f t="shared" si="13"/>
        <v>#DIV/0!</v>
      </c>
      <c r="W51" s="16">
        <f t="shared" si="7"/>
        <v>0</v>
      </c>
      <c r="X51" s="16">
        <f>AVERAGE(W50:W51)</f>
        <v>0</v>
      </c>
    </row>
    <row r="52" spans="1:24" ht="12.75">
      <c r="A52" s="109">
        <f>'TRB Record'!A52</f>
        <v>26</v>
      </c>
      <c r="C52" s="6">
        <f>'TRB Record'!C52</f>
        <v>0</v>
      </c>
      <c r="D52" s="7"/>
      <c r="E52" s="10">
        <f>(D52*'% solids'!J54)/100</f>
        <v>0</v>
      </c>
      <c r="F52" s="12"/>
      <c r="G52" s="12"/>
      <c r="H52" s="16">
        <f t="shared" si="8"/>
        <v>0</v>
      </c>
      <c r="I52" s="12"/>
      <c r="J52" s="16">
        <f t="shared" si="9"/>
        <v>0</v>
      </c>
      <c r="K52" s="16" t="e">
        <f t="shared" si="10"/>
        <v>#DIV/0!</v>
      </c>
      <c r="L52" s="16">
        <f t="shared" si="11"/>
        <v>0</v>
      </c>
      <c r="M52" s="16">
        <f t="shared" si="6"/>
        <v>0</v>
      </c>
      <c r="N52" s="16">
        <f>M52-Protein!G54</f>
        <v>0</v>
      </c>
      <c r="O52" s="42"/>
      <c r="Q52" s="13"/>
      <c r="R52" s="13"/>
      <c r="S52" s="11" t="e">
        <f t="shared" si="12"/>
        <v>#DIV/0!</v>
      </c>
      <c r="U52" s="73">
        <v>86.73</v>
      </c>
      <c r="V52" s="10" t="e">
        <f t="shared" si="13"/>
        <v>#DIV/0!</v>
      </c>
      <c r="W52" s="16">
        <f t="shared" si="7"/>
        <v>0</v>
      </c>
      <c r="X52" s="16"/>
    </row>
    <row r="53" spans="1:24" ht="12.75">
      <c r="A53" s="109" t="str">
        <f>'TRB Record'!A53</f>
        <v>replicate 26</v>
      </c>
      <c r="C53" s="6">
        <f>'TRB Record'!C53</f>
        <v>0</v>
      </c>
      <c r="D53" s="7"/>
      <c r="E53" s="10">
        <f>(D53*'% solids'!J54)/100</f>
        <v>0</v>
      </c>
      <c r="F53" s="12"/>
      <c r="G53" s="12"/>
      <c r="H53" s="16">
        <f t="shared" si="8"/>
        <v>0</v>
      </c>
      <c r="I53" s="12"/>
      <c r="J53" s="16">
        <f t="shared" si="9"/>
        <v>0</v>
      </c>
      <c r="K53" s="16" t="e">
        <f t="shared" si="10"/>
        <v>#DIV/0!</v>
      </c>
      <c r="L53" s="16">
        <f t="shared" si="11"/>
        <v>0</v>
      </c>
      <c r="M53" s="16">
        <f t="shared" si="6"/>
        <v>0</v>
      </c>
      <c r="N53" s="16">
        <f>M53-Protein!G54</f>
        <v>0</v>
      </c>
      <c r="O53" s="42"/>
      <c r="Q53" s="13"/>
      <c r="R53" s="13"/>
      <c r="S53" s="11" t="e">
        <f t="shared" si="12"/>
        <v>#DIV/0!</v>
      </c>
      <c r="U53" s="73">
        <v>86.73</v>
      </c>
      <c r="V53" s="10" t="e">
        <f t="shared" si="13"/>
        <v>#DIV/0!</v>
      </c>
      <c r="W53" s="16">
        <f t="shared" si="7"/>
        <v>0</v>
      </c>
      <c r="X53" s="16">
        <f>AVERAGE(W52:W53)</f>
        <v>0</v>
      </c>
    </row>
    <row r="54" spans="1:24" ht="12.75">
      <c r="A54" s="109">
        <f>'TRB Record'!A54</f>
        <v>27</v>
      </c>
      <c r="C54" s="6">
        <f>'TRB Record'!C54</f>
        <v>0</v>
      </c>
      <c r="D54" s="7"/>
      <c r="E54" s="10">
        <f>(D54*'% solids'!J56)/100</f>
        <v>0</v>
      </c>
      <c r="F54" s="12"/>
      <c r="G54" s="12"/>
      <c r="H54" s="16">
        <f t="shared" si="8"/>
        <v>0</v>
      </c>
      <c r="I54" s="12"/>
      <c r="J54" s="16">
        <f t="shared" si="9"/>
        <v>0</v>
      </c>
      <c r="K54" s="16" t="e">
        <f t="shared" si="10"/>
        <v>#DIV/0!</v>
      </c>
      <c r="L54" s="16">
        <f t="shared" si="11"/>
        <v>0</v>
      </c>
      <c r="M54" s="16">
        <f t="shared" si="6"/>
        <v>0</v>
      </c>
      <c r="N54" s="16">
        <f>M54-Protein!G56</f>
        <v>0</v>
      </c>
      <c r="O54" s="42"/>
      <c r="Q54" s="13"/>
      <c r="R54" s="13"/>
      <c r="S54" s="11" t="e">
        <f t="shared" si="12"/>
        <v>#DIV/0!</v>
      </c>
      <c r="U54" s="73">
        <v>86.73</v>
      </c>
      <c r="V54" s="10" t="e">
        <f t="shared" si="13"/>
        <v>#DIV/0!</v>
      </c>
      <c r="W54" s="16">
        <f t="shared" si="7"/>
        <v>0</v>
      </c>
      <c r="X54" s="16"/>
    </row>
    <row r="55" spans="1:24" ht="12.75">
      <c r="A55" s="109" t="str">
        <f>'TRB Record'!A55</f>
        <v>replicate 27</v>
      </c>
      <c r="C55" s="6">
        <f>'TRB Record'!C55</f>
        <v>0</v>
      </c>
      <c r="D55" s="7"/>
      <c r="E55" s="10">
        <f>(D55*'% solids'!J56)/100</f>
        <v>0</v>
      </c>
      <c r="F55" s="12"/>
      <c r="G55" s="12"/>
      <c r="H55" s="16">
        <f t="shared" si="8"/>
        <v>0</v>
      </c>
      <c r="I55" s="12"/>
      <c r="J55" s="16">
        <f t="shared" si="9"/>
        <v>0</v>
      </c>
      <c r="K55" s="16" t="e">
        <f t="shared" si="10"/>
        <v>#DIV/0!</v>
      </c>
      <c r="L55" s="16">
        <f t="shared" si="11"/>
        <v>0</v>
      </c>
      <c r="M55" s="16">
        <f t="shared" si="6"/>
        <v>0</v>
      </c>
      <c r="N55" s="16">
        <f>M55-Protein!G56</f>
        <v>0</v>
      </c>
      <c r="O55" s="42"/>
      <c r="Q55" s="13"/>
      <c r="R55" s="13"/>
      <c r="S55" s="11" t="e">
        <f t="shared" si="12"/>
        <v>#DIV/0!</v>
      </c>
      <c r="U55" s="73">
        <v>86.73</v>
      </c>
      <c r="V55" s="10" t="e">
        <f t="shared" si="13"/>
        <v>#DIV/0!</v>
      </c>
      <c r="W55" s="16">
        <f t="shared" si="7"/>
        <v>0</v>
      </c>
      <c r="X55" s="16">
        <f>AVERAGE(W54:W55)</f>
        <v>0</v>
      </c>
    </row>
    <row r="56" spans="1:24" ht="12.75">
      <c r="A56" s="109">
        <f>'TRB Record'!A56</f>
        <v>28</v>
      </c>
      <c r="C56" s="6">
        <f>'TRB Record'!C56</f>
        <v>0</v>
      </c>
      <c r="D56" s="7"/>
      <c r="E56" s="10">
        <f>(D56*'% solids'!J58)/100</f>
        <v>0</v>
      </c>
      <c r="F56" s="12"/>
      <c r="G56" s="12"/>
      <c r="H56" s="16">
        <f t="shared" si="8"/>
        <v>0</v>
      </c>
      <c r="I56" s="12"/>
      <c r="J56" s="16">
        <f t="shared" si="9"/>
        <v>0</v>
      </c>
      <c r="K56" s="16" t="e">
        <f t="shared" si="10"/>
        <v>#DIV/0!</v>
      </c>
      <c r="L56" s="16">
        <f t="shared" si="11"/>
        <v>0</v>
      </c>
      <c r="M56" s="16">
        <f t="shared" si="6"/>
        <v>0</v>
      </c>
      <c r="N56" s="16">
        <f>M56-Protein!G58</f>
        <v>0</v>
      </c>
      <c r="O56" s="42"/>
      <c r="Q56" s="13"/>
      <c r="R56" s="13"/>
      <c r="S56" s="11" t="e">
        <f t="shared" si="12"/>
        <v>#DIV/0!</v>
      </c>
      <c r="U56" s="73">
        <v>86.73</v>
      </c>
      <c r="V56" s="10" t="e">
        <f t="shared" si="13"/>
        <v>#DIV/0!</v>
      </c>
      <c r="W56" s="16">
        <f t="shared" si="7"/>
        <v>0</v>
      </c>
      <c r="X56" s="16"/>
    </row>
    <row r="57" spans="1:24" ht="12.75">
      <c r="A57" s="109" t="str">
        <f>'TRB Record'!A57</f>
        <v>replicate 28</v>
      </c>
      <c r="C57" s="6">
        <f>'TRB Record'!C57</f>
        <v>0</v>
      </c>
      <c r="D57" s="7"/>
      <c r="E57" s="10">
        <f>(D57*'% solids'!J58)/100</f>
        <v>0</v>
      </c>
      <c r="F57" s="12"/>
      <c r="G57" s="12"/>
      <c r="H57" s="16">
        <f t="shared" si="8"/>
        <v>0</v>
      </c>
      <c r="I57" s="12"/>
      <c r="J57" s="16">
        <f t="shared" si="9"/>
        <v>0</v>
      </c>
      <c r="K57" s="16" t="e">
        <f t="shared" si="10"/>
        <v>#DIV/0!</v>
      </c>
      <c r="L57" s="16">
        <f t="shared" si="11"/>
        <v>0</v>
      </c>
      <c r="M57" s="16">
        <f t="shared" si="6"/>
        <v>0</v>
      </c>
      <c r="N57" s="16">
        <f>M57-Protein!G58</f>
        <v>0</v>
      </c>
      <c r="O57" s="42"/>
      <c r="Q57" s="13"/>
      <c r="R57" s="13"/>
      <c r="S57" s="11" t="e">
        <f t="shared" si="12"/>
        <v>#DIV/0!</v>
      </c>
      <c r="U57" s="73">
        <v>86.73</v>
      </c>
      <c r="V57" s="10" t="e">
        <f t="shared" si="13"/>
        <v>#DIV/0!</v>
      </c>
      <c r="W57" s="16">
        <f t="shared" si="7"/>
        <v>0</v>
      </c>
      <c r="X57" s="16">
        <f>AVERAGE(W56:W57)</f>
        <v>0</v>
      </c>
    </row>
    <row r="58" spans="1:24" ht="12.75">
      <c r="A58" s="109">
        <f>'TRB Record'!A58</f>
        <v>29</v>
      </c>
      <c r="C58" s="6">
        <f>'TRB Record'!C58</f>
        <v>0</v>
      </c>
      <c r="D58" s="7"/>
      <c r="E58" s="10">
        <f>(D58*'% solids'!J60)/100</f>
        <v>0</v>
      </c>
      <c r="F58" s="12"/>
      <c r="G58" s="12"/>
      <c r="H58" s="16">
        <f t="shared" si="8"/>
        <v>0</v>
      </c>
      <c r="I58" s="12"/>
      <c r="J58" s="16">
        <f t="shared" si="9"/>
        <v>0</v>
      </c>
      <c r="K58" s="16" t="e">
        <f t="shared" si="10"/>
        <v>#DIV/0!</v>
      </c>
      <c r="L58" s="16">
        <f t="shared" si="11"/>
        <v>0</v>
      </c>
      <c r="M58" s="16">
        <f t="shared" si="6"/>
        <v>0</v>
      </c>
      <c r="N58" s="16">
        <f>M58-Protein!G60</f>
        <v>0</v>
      </c>
      <c r="O58" s="42"/>
      <c r="Q58" s="13"/>
      <c r="R58" s="13"/>
      <c r="S58" s="11" t="e">
        <f t="shared" si="12"/>
        <v>#DIV/0!</v>
      </c>
      <c r="U58" s="73">
        <v>86.73</v>
      </c>
      <c r="V58" s="10" t="e">
        <f t="shared" si="13"/>
        <v>#DIV/0!</v>
      </c>
      <c r="W58" s="16">
        <f t="shared" si="7"/>
        <v>0</v>
      </c>
      <c r="X58" s="16"/>
    </row>
    <row r="59" spans="1:24" ht="12.75">
      <c r="A59" s="109" t="str">
        <f>'TRB Record'!A59</f>
        <v>replicate 29</v>
      </c>
      <c r="C59" s="6">
        <f>'TRB Record'!C59</f>
        <v>0</v>
      </c>
      <c r="D59" s="7"/>
      <c r="E59" s="10">
        <f>(D59*'% solids'!J60)/100</f>
        <v>0</v>
      </c>
      <c r="F59" s="12"/>
      <c r="G59" s="12"/>
      <c r="H59" s="16">
        <f t="shared" si="8"/>
        <v>0</v>
      </c>
      <c r="I59" s="12"/>
      <c r="J59" s="16">
        <f t="shared" si="9"/>
        <v>0</v>
      </c>
      <c r="K59" s="16" t="e">
        <f t="shared" si="10"/>
        <v>#DIV/0!</v>
      </c>
      <c r="L59" s="16">
        <f t="shared" si="11"/>
        <v>0</v>
      </c>
      <c r="M59" s="16">
        <f t="shared" si="6"/>
        <v>0</v>
      </c>
      <c r="N59" s="16">
        <f>M59-Protein!G60</f>
        <v>0</v>
      </c>
      <c r="O59" s="42"/>
      <c r="Q59" s="13"/>
      <c r="R59" s="13"/>
      <c r="S59" s="11" t="e">
        <f t="shared" si="12"/>
        <v>#DIV/0!</v>
      </c>
      <c r="U59" s="73">
        <v>86.73</v>
      </c>
      <c r="V59" s="10" t="e">
        <f t="shared" si="13"/>
        <v>#DIV/0!</v>
      </c>
      <c r="W59" s="16">
        <f t="shared" si="7"/>
        <v>0</v>
      </c>
      <c r="X59" s="16">
        <f>AVERAGE(W58:W59)</f>
        <v>0</v>
      </c>
    </row>
    <row r="60" spans="1:24" ht="12.75">
      <c r="A60" s="109">
        <f>'TRB Record'!A60</f>
        <v>30</v>
      </c>
      <c r="C60" s="6">
        <f>'TRB Record'!C60</f>
        <v>0</v>
      </c>
      <c r="D60" s="7"/>
      <c r="E60" s="10">
        <f>(D60*'% solids'!J62)/100</f>
        <v>0</v>
      </c>
      <c r="F60" s="12"/>
      <c r="G60" s="12"/>
      <c r="H60" s="16">
        <f t="shared" si="8"/>
        <v>0</v>
      </c>
      <c r="I60" s="12"/>
      <c r="J60" s="16">
        <f t="shared" si="9"/>
        <v>0</v>
      </c>
      <c r="K60" s="16" t="e">
        <f t="shared" si="10"/>
        <v>#DIV/0!</v>
      </c>
      <c r="L60" s="16">
        <f t="shared" si="11"/>
        <v>0</v>
      </c>
      <c r="M60" s="16">
        <f t="shared" si="6"/>
        <v>0</v>
      </c>
      <c r="N60" s="16">
        <f>M60-Protein!G62</f>
        <v>0</v>
      </c>
      <c r="O60" s="42"/>
      <c r="Q60" s="13"/>
      <c r="R60" s="13"/>
      <c r="S60" s="11" t="e">
        <f t="shared" si="12"/>
        <v>#DIV/0!</v>
      </c>
      <c r="U60" s="73">
        <v>86.73</v>
      </c>
      <c r="V60" s="10" t="e">
        <f t="shared" si="13"/>
        <v>#DIV/0!</v>
      </c>
      <c r="W60" s="16">
        <f t="shared" si="7"/>
        <v>0</v>
      </c>
      <c r="X60" s="16"/>
    </row>
    <row r="61" spans="1:24" ht="12.75">
      <c r="A61" s="109" t="str">
        <f>'TRB Record'!A61</f>
        <v>replicate 30</v>
      </c>
      <c r="C61" s="6">
        <f>'TRB Record'!C61</f>
        <v>0</v>
      </c>
      <c r="D61" s="7"/>
      <c r="E61" s="10">
        <f>(D61*'% solids'!J62)/100</f>
        <v>0</v>
      </c>
      <c r="F61" s="12"/>
      <c r="G61" s="12"/>
      <c r="H61" s="16">
        <f t="shared" si="8"/>
        <v>0</v>
      </c>
      <c r="I61" s="12"/>
      <c r="J61" s="16">
        <f t="shared" si="9"/>
        <v>0</v>
      </c>
      <c r="K61" s="16" t="e">
        <f t="shared" si="10"/>
        <v>#DIV/0!</v>
      </c>
      <c r="L61" s="16">
        <f t="shared" si="11"/>
        <v>0</v>
      </c>
      <c r="M61" s="16">
        <f t="shared" si="6"/>
        <v>0</v>
      </c>
      <c r="N61" s="16">
        <f>M61-Protein!G62</f>
        <v>0</v>
      </c>
      <c r="O61" s="42"/>
      <c r="Q61" s="13"/>
      <c r="R61" s="13"/>
      <c r="S61" s="11" t="e">
        <f t="shared" si="12"/>
        <v>#DIV/0!</v>
      </c>
      <c r="U61" s="73">
        <v>86.73</v>
      </c>
      <c r="V61" s="10" t="e">
        <f t="shared" si="13"/>
        <v>#DIV/0!</v>
      </c>
      <c r="W61" s="16">
        <f t="shared" si="7"/>
        <v>0</v>
      </c>
      <c r="X61" s="16">
        <f>AVERAGE(W60:W61)</f>
        <v>0</v>
      </c>
    </row>
    <row r="62" spans="1:24">
      <c r="A62" s="109"/>
      <c r="E62" s="109"/>
      <c r="H62" s="109"/>
      <c r="J62" s="10"/>
      <c r="K62" s="109"/>
      <c r="L62" s="109"/>
    </row>
    <row r="63" spans="1:24">
      <c r="A63" s="109"/>
      <c r="E63" s="109"/>
      <c r="H63" s="109"/>
      <c r="J63" s="10"/>
      <c r="K63" s="109"/>
      <c r="L63" s="109"/>
    </row>
    <row r="64" spans="1:24">
      <c r="A64" s="109"/>
      <c r="E64" s="109"/>
      <c r="H64" s="109"/>
      <c r="J64" s="10"/>
      <c r="K64" s="109"/>
      <c r="L64" s="109"/>
    </row>
    <row r="65" spans="10:10">
      <c r="J65" s="10"/>
    </row>
    <row r="66" spans="10:10">
      <c r="J66" s="10"/>
    </row>
    <row r="67" spans="10:10">
      <c r="J67" s="10"/>
    </row>
    <row r="68" spans="10:10">
      <c r="J68" s="10"/>
    </row>
    <row r="69" spans="10:10">
      <c r="J69" s="10"/>
    </row>
  </sheetData>
  <sheetProtection sheet="1" objects="1" scenarios="1"/>
  <phoneticPr fontId="2" type="noConversion"/>
  <printOptions gridLines="1"/>
  <pageMargins left="0.75" right="0.75" top="1" bottom="1" header="0.5" footer="0.5"/>
  <pageSetup scale="75" fitToWidth="2" fitToHeight="5" orientation="landscape" horizontalDpi="4294967292" verticalDpi="4294967292"/>
  <headerFooter alignWithMargins="0">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26466-6DD4-4973-AB7F-62E23781E840}">
  <dimension ref="A1:T27"/>
  <sheetViews>
    <sheetView workbookViewId="0">
      <selection activeCell="G39" sqref="G39"/>
    </sheetView>
  </sheetViews>
  <sheetFormatPr defaultRowHeight="12.75"/>
  <cols>
    <col min="1" max="1" width="17.85546875" style="88" bestFit="1" customWidth="1"/>
    <col min="2" max="7" width="9.140625" style="88"/>
    <col min="8" max="8" width="17.85546875" style="88" bestFit="1" customWidth="1"/>
    <col min="9" max="14" width="9.140625" style="88"/>
    <col min="15" max="15" width="17.85546875" style="88" bestFit="1" customWidth="1"/>
    <col min="16" max="16384" width="9.140625" style="88"/>
  </cols>
  <sheetData>
    <row r="1" spans="1:20" ht="13.5" thickBot="1">
      <c r="A1" s="74" t="s">
        <v>84</v>
      </c>
      <c r="B1" s="114" t="s">
        <v>85</v>
      </c>
      <c r="C1" s="114"/>
      <c r="D1" s="114"/>
      <c r="E1" s="114"/>
      <c r="F1" s="115"/>
      <c r="G1" s="84"/>
      <c r="H1" s="74" t="s">
        <v>84</v>
      </c>
      <c r="I1" s="114" t="s">
        <v>86</v>
      </c>
      <c r="J1" s="114"/>
      <c r="K1" s="114"/>
      <c r="L1" s="114"/>
      <c r="M1" s="115"/>
      <c r="N1" s="84"/>
      <c r="O1" s="74" t="s">
        <v>84</v>
      </c>
      <c r="P1" s="114" t="s">
        <v>87</v>
      </c>
      <c r="Q1" s="114"/>
      <c r="R1" s="114"/>
      <c r="S1" s="114"/>
      <c r="T1" s="115"/>
    </row>
    <row r="2" spans="1:20" ht="83.25" thickBot="1">
      <c r="A2" s="81"/>
      <c r="B2" s="89" t="s">
        <v>88</v>
      </c>
      <c r="C2" s="89" t="s">
        <v>89</v>
      </c>
      <c r="D2" s="89" t="s">
        <v>90</v>
      </c>
      <c r="E2" s="89" t="s">
        <v>91</v>
      </c>
      <c r="F2" s="59" t="s">
        <v>92</v>
      </c>
      <c r="G2" s="84"/>
      <c r="H2" s="81"/>
      <c r="I2" s="89" t="s">
        <v>88</v>
      </c>
      <c r="J2" s="89" t="s">
        <v>89</v>
      </c>
      <c r="K2" s="89" t="s">
        <v>90</v>
      </c>
      <c r="L2" s="89" t="s">
        <v>91</v>
      </c>
      <c r="M2" s="59" t="s">
        <v>92</v>
      </c>
      <c r="N2" s="84"/>
      <c r="O2" s="81"/>
      <c r="P2" s="89" t="s">
        <v>88</v>
      </c>
      <c r="Q2" s="89" t="s">
        <v>89</v>
      </c>
      <c r="R2" s="89" t="s">
        <v>90</v>
      </c>
      <c r="S2" s="89" t="s">
        <v>91</v>
      </c>
      <c r="T2" s="59" t="s">
        <v>92</v>
      </c>
    </row>
    <row r="3" spans="1:20" ht="13.5" thickBot="1">
      <c r="A3" s="75" t="s">
        <v>93</v>
      </c>
      <c r="B3" s="108">
        <f>IFERROR(AVERAGE(B7,B11,B15,B19,B23,B27),1)</f>
        <v>1</v>
      </c>
      <c r="C3" s="108">
        <f>IFERROR(AVERAGE(C7,C11,C15,C19,C23,C27),1)</f>
        <v>1</v>
      </c>
      <c r="D3" s="108">
        <f>IFERROR(AVERAGE(D7,D11,D15,D19,D23,D27),1)</f>
        <v>1</v>
      </c>
      <c r="E3" s="108">
        <f>IFERROR(AVERAGE(E7,E11,E15,E19,E23,E27),1)</f>
        <v>1</v>
      </c>
      <c r="F3" s="108">
        <f>IFERROR(AVERAGE(F7,F11,F15,F19,F23,F27),1)</f>
        <v>1</v>
      </c>
      <c r="G3" s="84"/>
      <c r="H3" s="75" t="s">
        <v>93</v>
      </c>
      <c r="I3" s="108">
        <f>IFERROR(AVERAGE(I7,I11,I15,I19,I23,I27),1)</f>
        <v>1</v>
      </c>
      <c r="J3" s="108">
        <f>IFERROR(AVERAGE(J7,J11,J15,J19,J23,J27),1)</f>
        <v>1</v>
      </c>
      <c r="K3" s="108">
        <f>IFERROR(AVERAGE(K7,K11,K15,K19,K23,K27),1)</f>
        <v>1</v>
      </c>
      <c r="L3" s="108">
        <f>IFERROR(AVERAGE(L7,L11,L15,L19,L23,L27),1)</f>
        <v>1</v>
      </c>
      <c r="M3" s="108">
        <f>IFERROR(AVERAGE(M7,M11,M15,M19,M23,M27),1)</f>
        <v>1</v>
      </c>
      <c r="N3" s="84"/>
      <c r="O3" s="75" t="s">
        <v>93</v>
      </c>
      <c r="P3" s="108">
        <f>IFERROR(AVERAGE(P7,P11,P15,P19,P23,P27),1)</f>
        <v>1</v>
      </c>
      <c r="Q3" s="108">
        <f>IFERROR(AVERAGE(Q7,Q11,Q15,Q19,Q23,Q27),1)</f>
        <v>1</v>
      </c>
      <c r="R3" s="108">
        <f>IFERROR(AVERAGE(R7,R11,R15,R19,R23,R27),1)</f>
        <v>1</v>
      </c>
      <c r="S3" s="108">
        <f>IFERROR(AVERAGE(S7,S11,S15,S19,S23,S27),1)</f>
        <v>1</v>
      </c>
      <c r="T3" s="108">
        <f>IFERROR(AVERAGE(T7,T11,T15,T19,T23,T27),1)</f>
        <v>1</v>
      </c>
    </row>
    <row r="4" spans="1:20">
      <c r="A4" s="81"/>
      <c r="B4" s="82"/>
      <c r="C4" s="82"/>
      <c r="D4" s="82"/>
      <c r="E4" s="82"/>
      <c r="F4" s="83"/>
      <c r="G4" s="84"/>
      <c r="H4" s="81"/>
      <c r="I4" s="82"/>
      <c r="J4" s="82"/>
      <c r="K4" s="82"/>
      <c r="L4" s="82"/>
      <c r="M4" s="83"/>
      <c r="N4" s="84"/>
      <c r="O4" s="81"/>
      <c r="P4" s="82"/>
      <c r="Q4" s="82"/>
      <c r="R4" s="82"/>
      <c r="S4" s="82"/>
      <c r="T4" s="83"/>
    </row>
    <row r="5" spans="1:20">
      <c r="A5" s="81" t="s">
        <v>94</v>
      </c>
      <c r="B5" s="85"/>
      <c r="C5" s="85"/>
      <c r="D5" s="85"/>
      <c r="E5" s="85"/>
      <c r="F5" s="80" t="s">
        <v>95</v>
      </c>
      <c r="G5" s="84"/>
      <c r="H5" s="81" t="s">
        <v>94</v>
      </c>
      <c r="I5" s="85"/>
      <c r="J5" s="85"/>
      <c r="K5" s="85"/>
      <c r="L5" s="85"/>
      <c r="M5" s="80"/>
      <c r="N5" s="84"/>
      <c r="O5" s="81" t="s">
        <v>94</v>
      </c>
      <c r="P5" s="85"/>
      <c r="Q5" s="85"/>
      <c r="R5" s="85"/>
      <c r="S5" s="85"/>
      <c r="T5" s="80"/>
    </row>
    <row r="6" spans="1:20">
      <c r="A6" s="81" t="s">
        <v>96</v>
      </c>
      <c r="B6" s="85"/>
      <c r="C6" s="85"/>
      <c r="D6" s="85"/>
      <c r="E6" s="85"/>
      <c r="F6" s="80" t="s">
        <v>95</v>
      </c>
      <c r="G6" s="84"/>
      <c r="H6" s="81" t="s">
        <v>96</v>
      </c>
      <c r="I6" s="85"/>
      <c r="J6" s="85"/>
      <c r="K6" s="85"/>
      <c r="L6" s="85"/>
      <c r="M6" s="80"/>
      <c r="N6" s="84"/>
      <c r="O6" s="81" t="s">
        <v>96</v>
      </c>
      <c r="P6" s="85"/>
      <c r="Q6" s="85"/>
      <c r="R6" s="85"/>
      <c r="S6" s="85"/>
      <c r="T6" s="80"/>
    </row>
    <row r="7" spans="1:20">
      <c r="A7" s="76" t="s">
        <v>97</v>
      </c>
      <c r="B7" s="77" t="str">
        <f>IF(B5&lt;&gt;"",B6/B5,"")</f>
        <v/>
      </c>
      <c r="C7" s="77" t="str">
        <f>IF(C5&lt;&gt;"",C6/C5,"")</f>
        <v/>
      </c>
      <c r="D7" s="77" t="str">
        <f>IF(D5&lt;&gt;"",D6/D5,"")</f>
        <v/>
      </c>
      <c r="E7" s="77" t="str">
        <f>IF(E5&lt;&gt;"",E6/E5,"")</f>
        <v/>
      </c>
      <c r="F7" s="86" t="str">
        <f>IF(F5&lt;&gt;"",F6/F5,"")</f>
        <v/>
      </c>
      <c r="G7" s="84"/>
      <c r="H7" s="76" t="s">
        <v>97</v>
      </c>
      <c r="I7" s="77" t="str">
        <f>IF(I5&lt;&gt;"",I6/I5,"")</f>
        <v/>
      </c>
      <c r="J7" s="77" t="str">
        <f>IF(J5&lt;&gt;"",J6/J5,"")</f>
        <v/>
      </c>
      <c r="K7" s="77" t="str">
        <f>IF(K5&lt;&gt;"",K6/K5,"")</f>
        <v/>
      </c>
      <c r="L7" s="77" t="str">
        <f>IF(L5&lt;&gt;"",L6/L5,"")</f>
        <v/>
      </c>
      <c r="M7" s="86" t="str">
        <f>IF(M5&lt;&gt;"",M6/M5,"")</f>
        <v/>
      </c>
      <c r="N7" s="84"/>
      <c r="O7" s="76" t="s">
        <v>97</v>
      </c>
      <c r="P7" s="77" t="str">
        <f>IF(P5&lt;&gt;"",P6/P5,"")</f>
        <v/>
      </c>
      <c r="Q7" s="77" t="str">
        <f>IF(Q5&lt;&gt;"",Q6/Q5,"")</f>
        <v/>
      </c>
      <c r="R7" s="77" t="str">
        <f>IF(R5&lt;&gt;"",R6/R5,"")</f>
        <v/>
      </c>
      <c r="S7" s="77" t="str">
        <f>IF(S5&lt;&gt;"",S6/S5,"")</f>
        <v/>
      </c>
      <c r="T7" s="86" t="str">
        <f>IF(T5&lt;&gt;"",T6/T5,"")</f>
        <v/>
      </c>
    </row>
    <row r="8" spans="1:20">
      <c r="A8" s="81"/>
      <c r="B8" s="82"/>
      <c r="C8" s="82"/>
      <c r="D8" s="82"/>
      <c r="E8" s="82"/>
      <c r="F8" s="83"/>
      <c r="G8" s="84"/>
      <c r="H8" s="81"/>
      <c r="I8" s="82"/>
      <c r="J8" s="82"/>
      <c r="K8" s="82"/>
      <c r="L8" s="82"/>
      <c r="M8" s="83"/>
      <c r="N8" s="84"/>
      <c r="O8" s="81"/>
      <c r="P8" s="82"/>
      <c r="Q8" s="82"/>
      <c r="R8" s="82"/>
      <c r="S8" s="82"/>
      <c r="T8" s="83"/>
    </row>
    <row r="9" spans="1:20">
      <c r="A9" s="81" t="s">
        <v>94</v>
      </c>
      <c r="B9" s="85"/>
      <c r="C9" s="85"/>
      <c r="D9" s="85"/>
      <c r="E9" s="85"/>
      <c r="F9" s="80"/>
      <c r="G9" s="84"/>
      <c r="H9" s="81" t="s">
        <v>94</v>
      </c>
      <c r="I9" s="85"/>
      <c r="J9" s="85"/>
      <c r="K9" s="85"/>
      <c r="L9" s="85"/>
      <c r="M9" s="80"/>
      <c r="N9" s="84"/>
      <c r="O9" s="81" t="s">
        <v>94</v>
      </c>
      <c r="P9" s="85"/>
      <c r="Q9" s="85"/>
      <c r="R9" s="85"/>
      <c r="S9" s="85"/>
      <c r="T9" s="80"/>
    </row>
    <row r="10" spans="1:20">
      <c r="A10" s="81" t="s">
        <v>96</v>
      </c>
      <c r="B10" s="85"/>
      <c r="C10" s="85"/>
      <c r="D10" s="85"/>
      <c r="E10" s="85"/>
      <c r="F10" s="80" t="s">
        <v>95</v>
      </c>
      <c r="G10" s="84"/>
      <c r="H10" s="81" t="s">
        <v>96</v>
      </c>
      <c r="I10" s="85"/>
      <c r="J10" s="85"/>
      <c r="K10" s="85"/>
      <c r="L10" s="85"/>
      <c r="M10" s="80"/>
      <c r="N10" s="84"/>
      <c r="O10" s="81" t="s">
        <v>96</v>
      </c>
      <c r="P10" s="85"/>
      <c r="Q10" s="85"/>
      <c r="R10" s="85"/>
      <c r="S10" s="85"/>
      <c r="T10" s="80"/>
    </row>
    <row r="11" spans="1:20">
      <c r="A11" s="76" t="s">
        <v>97</v>
      </c>
      <c r="B11" s="77" t="str">
        <f>IF(B9&lt;&gt;"",B10/B9,"")</f>
        <v/>
      </c>
      <c r="C11" s="77" t="str">
        <f>IF(C9&lt;&gt;"",C10/C9,"")</f>
        <v/>
      </c>
      <c r="D11" s="77" t="str">
        <f>IF(D9&lt;&gt;"",D10/D9,"")</f>
        <v/>
      </c>
      <c r="E11" s="77" t="str">
        <f>IF(E9&lt;&gt;"",E10/E9,"")</f>
        <v/>
      </c>
      <c r="F11" s="86" t="str">
        <f>IF(F9&lt;&gt;"",F10/F9,"")</f>
        <v/>
      </c>
      <c r="G11" s="84"/>
      <c r="H11" s="76" t="s">
        <v>97</v>
      </c>
      <c r="I11" s="77" t="str">
        <f>IF(I9&lt;&gt;"",I10/I9,"")</f>
        <v/>
      </c>
      <c r="J11" s="77" t="str">
        <f>IF(J9&lt;&gt;"",J10/J9,"")</f>
        <v/>
      </c>
      <c r="K11" s="77" t="str">
        <f>IF(K9&lt;&gt;"",K10/K9,"")</f>
        <v/>
      </c>
      <c r="L11" s="77" t="str">
        <f>IF(L9&lt;&gt;"",L10/L9,"")</f>
        <v/>
      </c>
      <c r="M11" s="86" t="str">
        <f>IF(M9&lt;&gt;"",M10/M9,"")</f>
        <v/>
      </c>
      <c r="N11" s="84"/>
      <c r="O11" s="76" t="s">
        <v>97</v>
      </c>
      <c r="P11" s="77" t="str">
        <f>IF(P9&lt;&gt;"",P10/P9,"")</f>
        <v/>
      </c>
      <c r="Q11" s="77" t="str">
        <f>IF(Q9&lt;&gt;"",Q10/Q9,"")</f>
        <v/>
      </c>
      <c r="R11" s="77" t="str">
        <f>IF(R9&lt;&gt;"",R10/R9,"")</f>
        <v/>
      </c>
      <c r="S11" s="77" t="str">
        <f>IF(S9&lt;&gt;"",S10/S9,"")</f>
        <v/>
      </c>
      <c r="T11" s="86" t="str">
        <f>IF(T9&lt;&gt;"",T10/T9,"")</f>
        <v/>
      </c>
    </row>
    <row r="12" spans="1:20">
      <c r="A12" s="81"/>
      <c r="B12" s="82"/>
      <c r="C12" s="82"/>
      <c r="D12" s="82"/>
      <c r="E12" s="82"/>
      <c r="F12" s="83"/>
      <c r="G12" s="84"/>
      <c r="H12" s="81"/>
      <c r="I12" s="82"/>
      <c r="J12" s="82"/>
      <c r="K12" s="82"/>
      <c r="L12" s="82"/>
      <c r="M12" s="83"/>
      <c r="N12" s="84"/>
      <c r="O12" s="81"/>
      <c r="P12" s="82"/>
      <c r="Q12" s="82"/>
      <c r="R12" s="82"/>
      <c r="S12" s="82"/>
      <c r="T12" s="83"/>
    </row>
    <row r="13" spans="1:20">
      <c r="A13" s="81" t="s">
        <v>94</v>
      </c>
      <c r="B13" s="85"/>
      <c r="C13" s="85"/>
      <c r="D13" s="85"/>
      <c r="E13" s="85"/>
      <c r="F13" s="80" t="s">
        <v>95</v>
      </c>
      <c r="G13" s="84"/>
      <c r="H13" s="81" t="s">
        <v>94</v>
      </c>
      <c r="I13" s="85"/>
      <c r="J13" s="85"/>
      <c r="K13" s="85"/>
      <c r="L13" s="85"/>
      <c r="M13" s="80"/>
      <c r="N13" s="84"/>
      <c r="O13" s="81" t="s">
        <v>94</v>
      </c>
      <c r="P13" s="85"/>
      <c r="Q13" s="85"/>
      <c r="R13" s="85"/>
      <c r="S13" s="85"/>
      <c r="T13" s="80"/>
    </row>
    <row r="14" spans="1:20">
      <c r="A14" s="81" t="s">
        <v>96</v>
      </c>
      <c r="B14" s="85"/>
      <c r="C14" s="85"/>
      <c r="D14" s="85"/>
      <c r="E14" s="85"/>
      <c r="F14" s="80" t="s">
        <v>95</v>
      </c>
      <c r="G14" s="84"/>
      <c r="H14" s="81" t="s">
        <v>96</v>
      </c>
      <c r="I14" s="85"/>
      <c r="J14" s="85"/>
      <c r="K14" s="85"/>
      <c r="L14" s="85"/>
      <c r="M14" s="80"/>
      <c r="N14" s="84"/>
      <c r="O14" s="81" t="s">
        <v>96</v>
      </c>
      <c r="P14" s="85"/>
      <c r="Q14" s="85"/>
      <c r="R14" s="85"/>
      <c r="S14" s="85"/>
      <c r="T14" s="80"/>
    </row>
    <row r="15" spans="1:20">
      <c r="A15" s="81" t="s">
        <v>97</v>
      </c>
      <c r="B15" s="77" t="str">
        <f>IF(B13&lt;&gt;"",B14/B13,"")</f>
        <v/>
      </c>
      <c r="C15" s="77" t="str">
        <f>IF(C13&lt;&gt;"",C14/C13,"")</f>
        <v/>
      </c>
      <c r="D15" s="77" t="str">
        <f>IF(D13&lt;&gt;"",D14/D13,"")</f>
        <v/>
      </c>
      <c r="E15" s="77" t="str">
        <f>IF(E13&lt;&gt;"",E14/E13,"")</f>
        <v/>
      </c>
      <c r="F15" s="86" t="str">
        <f>IF(F13&lt;&gt;"",F14/F13,"")</f>
        <v/>
      </c>
      <c r="G15" s="84"/>
      <c r="H15" s="81" t="s">
        <v>97</v>
      </c>
      <c r="I15" s="77" t="str">
        <f>IF(I13&lt;&gt;"",I14/I13,"")</f>
        <v/>
      </c>
      <c r="J15" s="77" t="str">
        <f>IF(J13&lt;&gt;"",J14/J13,"")</f>
        <v/>
      </c>
      <c r="K15" s="77" t="str">
        <f>IF(K13&lt;&gt;"",K14/K13,"")</f>
        <v/>
      </c>
      <c r="L15" s="77" t="str">
        <f>IF(L13&lt;&gt;"",L14/L13,"")</f>
        <v/>
      </c>
      <c r="M15" s="86" t="str">
        <f>IF(M13&lt;&gt;"",M14/M13,"")</f>
        <v/>
      </c>
      <c r="N15" s="84"/>
      <c r="O15" s="81" t="s">
        <v>97</v>
      </c>
      <c r="P15" s="77" t="str">
        <f>IF(P13&lt;&gt;"",P14/P13,"")</f>
        <v/>
      </c>
      <c r="Q15" s="77" t="str">
        <f>IF(Q13&lt;&gt;"",Q14/Q13,"")</f>
        <v/>
      </c>
      <c r="R15" s="77" t="str">
        <f>IF(R13&lt;&gt;"",R14/R13,"")</f>
        <v/>
      </c>
      <c r="S15" s="77" t="str">
        <f>IF(S13&lt;&gt;"",S14/S13,"")</f>
        <v/>
      </c>
      <c r="T15" s="86" t="str">
        <f>IF(T13&lt;&gt;"",T14/T13,"")</f>
        <v/>
      </c>
    </row>
    <row r="16" spans="1:20">
      <c r="A16" s="81"/>
      <c r="B16" s="82"/>
      <c r="C16" s="82"/>
      <c r="D16" s="82"/>
      <c r="E16" s="82"/>
      <c r="F16" s="83"/>
      <c r="G16" s="84"/>
      <c r="H16" s="81"/>
      <c r="I16" s="82"/>
      <c r="J16" s="82"/>
      <c r="K16" s="82"/>
      <c r="L16" s="82"/>
      <c r="M16" s="83"/>
      <c r="N16" s="84"/>
      <c r="O16" s="81"/>
      <c r="P16" s="82"/>
      <c r="Q16" s="82"/>
      <c r="R16" s="82"/>
      <c r="S16" s="82"/>
      <c r="T16" s="83"/>
    </row>
    <row r="17" spans="1:20">
      <c r="A17" s="81" t="s">
        <v>94</v>
      </c>
      <c r="B17" s="85"/>
      <c r="C17" s="85"/>
      <c r="D17" s="85"/>
      <c r="E17" s="85"/>
      <c r="F17" s="80"/>
      <c r="G17" s="84"/>
      <c r="H17" s="81" t="s">
        <v>94</v>
      </c>
      <c r="I17" s="85"/>
      <c r="J17" s="85"/>
      <c r="K17" s="85"/>
      <c r="L17" s="85"/>
      <c r="M17" s="80"/>
      <c r="N17" s="84"/>
      <c r="O17" s="81" t="s">
        <v>94</v>
      </c>
      <c r="P17" s="85"/>
      <c r="Q17" s="85"/>
      <c r="R17" s="85"/>
      <c r="S17" s="85"/>
      <c r="T17" s="80"/>
    </row>
    <row r="18" spans="1:20">
      <c r="A18" s="81" t="s">
        <v>96</v>
      </c>
      <c r="B18" s="85"/>
      <c r="C18" s="85"/>
      <c r="D18" s="85"/>
      <c r="E18" s="85"/>
      <c r="F18" s="80"/>
      <c r="G18" s="84"/>
      <c r="H18" s="81" t="s">
        <v>96</v>
      </c>
      <c r="I18" s="85"/>
      <c r="J18" s="85"/>
      <c r="K18" s="85"/>
      <c r="L18" s="85"/>
      <c r="M18" s="80"/>
      <c r="N18" s="84"/>
      <c r="O18" s="81" t="s">
        <v>96</v>
      </c>
      <c r="P18" s="85"/>
      <c r="Q18" s="85"/>
      <c r="R18" s="85"/>
      <c r="S18" s="85"/>
      <c r="T18" s="80"/>
    </row>
    <row r="19" spans="1:20">
      <c r="A19" s="76" t="s">
        <v>97</v>
      </c>
      <c r="B19" s="77" t="str">
        <f>IF(B17&lt;&gt;"",B18/B17,"")</f>
        <v/>
      </c>
      <c r="C19" s="77" t="str">
        <f>IF(C17&lt;&gt;"",C18/C17,"")</f>
        <v/>
      </c>
      <c r="D19" s="77" t="str">
        <f>IF(D17&lt;&gt;"",D18/D17,"")</f>
        <v/>
      </c>
      <c r="E19" s="77" t="str">
        <f>IF(E17&lt;&gt;"",E18/E17,"")</f>
        <v/>
      </c>
      <c r="F19" s="86" t="str">
        <f>IF(F17&lt;&gt;"",F18/F17,"")</f>
        <v/>
      </c>
      <c r="G19" s="84"/>
      <c r="H19" s="76" t="s">
        <v>97</v>
      </c>
      <c r="I19" s="77" t="str">
        <f>IF(I17&lt;&gt;"",I18/I17,"")</f>
        <v/>
      </c>
      <c r="J19" s="77" t="str">
        <f>IF(J17&lt;&gt;"",J18/J17,"")</f>
        <v/>
      </c>
      <c r="K19" s="77" t="str">
        <f>IF(K17&lt;&gt;"",K18/K17,"")</f>
        <v/>
      </c>
      <c r="L19" s="77" t="str">
        <f>IF(L17&lt;&gt;"",L18/L17,"")</f>
        <v/>
      </c>
      <c r="M19" s="86" t="str">
        <f>IF(M17&lt;&gt;"",M18/M17,"")</f>
        <v/>
      </c>
      <c r="N19" s="84"/>
      <c r="O19" s="76" t="s">
        <v>97</v>
      </c>
      <c r="P19" s="77" t="str">
        <f>IF(P17&lt;&gt;"",P18/P17,"")</f>
        <v/>
      </c>
      <c r="Q19" s="77" t="str">
        <f>IF(Q17&lt;&gt;"",Q18/Q17,"")</f>
        <v/>
      </c>
      <c r="R19" s="77" t="str">
        <f>IF(R17&lt;&gt;"",R18/R17,"")</f>
        <v/>
      </c>
      <c r="S19" s="77" t="str">
        <f>IF(S17&lt;&gt;"",S18/S17,"")</f>
        <v/>
      </c>
      <c r="T19" s="86" t="str">
        <f>IF(T17&lt;&gt;"",T18/T17,"")</f>
        <v/>
      </c>
    </row>
    <row r="20" spans="1:20">
      <c r="A20" s="81"/>
      <c r="B20" s="82"/>
      <c r="C20" s="82"/>
      <c r="D20" s="82"/>
      <c r="E20" s="82"/>
      <c r="F20" s="83"/>
      <c r="G20" s="84"/>
      <c r="H20" s="81"/>
      <c r="I20" s="82"/>
      <c r="J20" s="82"/>
      <c r="K20" s="82"/>
      <c r="L20" s="82"/>
      <c r="M20" s="83"/>
      <c r="N20" s="84"/>
      <c r="O20" s="81"/>
      <c r="P20" s="82"/>
      <c r="Q20" s="82"/>
      <c r="R20" s="82"/>
      <c r="S20" s="82"/>
      <c r="T20" s="83"/>
    </row>
    <row r="21" spans="1:20">
      <c r="A21" s="81" t="s">
        <v>94</v>
      </c>
      <c r="B21" s="85"/>
      <c r="C21" s="85"/>
      <c r="D21" s="85"/>
      <c r="E21" s="85"/>
      <c r="F21" s="80"/>
      <c r="G21" s="84"/>
      <c r="H21" s="81" t="s">
        <v>94</v>
      </c>
      <c r="I21" s="85"/>
      <c r="J21" s="85"/>
      <c r="K21" s="85"/>
      <c r="L21" s="85"/>
      <c r="M21" s="80"/>
      <c r="N21" s="84"/>
      <c r="O21" s="81" t="s">
        <v>94</v>
      </c>
      <c r="P21" s="85"/>
      <c r="Q21" s="85"/>
      <c r="R21" s="85"/>
      <c r="S21" s="85"/>
      <c r="T21" s="80"/>
    </row>
    <row r="22" spans="1:20">
      <c r="A22" s="81" t="s">
        <v>96</v>
      </c>
      <c r="B22" s="85"/>
      <c r="C22" s="85"/>
      <c r="D22" s="85"/>
      <c r="E22" s="85"/>
      <c r="F22" s="80"/>
      <c r="G22" s="84"/>
      <c r="H22" s="81" t="s">
        <v>96</v>
      </c>
      <c r="I22" s="85"/>
      <c r="J22" s="85"/>
      <c r="K22" s="85"/>
      <c r="L22" s="85"/>
      <c r="M22" s="80"/>
      <c r="N22" s="84"/>
      <c r="O22" s="81" t="s">
        <v>96</v>
      </c>
      <c r="P22" s="85"/>
      <c r="Q22" s="85"/>
      <c r="R22" s="85"/>
      <c r="S22" s="85"/>
      <c r="T22" s="80"/>
    </row>
    <row r="23" spans="1:20">
      <c r="A23" s="76" t="s">
        <v>97</v>
      </c>
      <c r="B23" s="77" t="str">
        <f>IF(B21&lt;&gt;"",B22/B21,"")</f>
        <v/>
      </c>
      <c r="C23" s="77" t="str">
        <f>IF(C21&lt;&gt;"",C22/C21,"")</f>
        <v/>
      </c>
      <c r="D23" s="77" t="str">
        <f>IF(D21&lt;&gt;"",D22/D21,"")</f>
        <v/>
      </c>
      <c r="E23" s="77" t="str">
        <f>IF(E21&lt;&gt;"",E22/E21,"")</f>
        <v/>
      </c>
      <c r="F23" s="86" t="str">
        <f>IF(F21&lt;&gt;"",F22/F21,"")</f>
        <v/>
      </c>
      <c r="G23" s="84"/>
      <c r="H23" s="76" t="s">
        <v>97</v>
      </c>
      <c r="I23" s="77" t="str">
        <f>IF(I21&lt;&gt;"",I22/I21,"")</f>
        <v/>
      </c>
      <c r="J23" s="77" t="str">
        <f>IF(J21&lt;&gt;"",J22/J21,"")</f>
        <v/>
      </c>
      <c r="K23" s="77" t="str">
        <f>IF(K21&lt;&gt;"",K22/K21,"")</f>
        <v/>
      </c>
      <c r="L23" s="77" t="str">
        <f>IF(L21&lt;&gt;"",L22/L21,"")</f>
        <v/>
      </c>
      <c r="M23" s="86" t="str">
        <f>IF(M21&lt;&gt;"",M22/M21,"")</f>
        <v/>
      </c>
      <c r="N23" s="84"/>
      <c r="O23" s="76" t="s">
        <v>97</v>
      </c>
      <c r="P23" s="77" t="str">
        <f>IF(P21&lt;&gt;"",P22/P21,"")</f>
        <v/>
      </c>
      <c r="Q23" s="77" t="str">
        <f>IF(Q21&lt;&gt;"",Q22/Q21,"")</f>
        <v/>
      </c>
      <c r="R23" s="77" t="str">
        <f>IF(R21&lt;&gt;"",R22/R21,"")</f>
        <v/>
      </c>
      <c r="S23" s="77" t="str">
        <f>IF(S21&lt;&gt;"",S22/S21,"")</f>
        <v/>
      </c>
      <c r="T23" s="86" t="str">
        <f>IF(T21&lt;&gt;"",T22/T21,"")</f>
        <v/>
      </c>
    </row>
    <row r="24" spans="1:20">
      <c r="A24" s="81"/>
      <c r="B24" s="82"/>
      <c r="C24" s="82"/>
      <c r="D24" s="82"/>
      <c r="E24" s="82"/>
      <c r="F24" s="83"/>
      <c r="G24" s="84"/>
      <c r="H24" s="81"/>
      <c r="I24" s="82"/>
      <c r="J24" s="82"/>
      <c r="K24" s="82"/>
      <c r="L24" s="82"/>
      <c r="M24" s="83"/>
      <c r="N24" s="84"/>
      <c r="O24" s="81"/>
      <c r="P24" s="82"/>
      <c r="Q24" s="82"/>
      <c r="R24" s="82"/>
      <c r="S24" s="82"/>
      <c r="T24" s="83"/>
    </row>
    <row r="25" spans="1:20">
      <c r="A25" s="81" t="s">
        <v>94</v>
      </c>
      <c r="B25" s="85"/>
      <c r="C25" s="85"/>
      <c r="D25" s="85"/>
      <c r="E25" s="85"/>
      <c r="F25" s="80"/>
      <c r="G25" s="84"/>
      <c r="H25" s="81" t="s">
        <v>94</v>
      </c>
      <c r="I25" s="85"/>
      <c r="J25" s="85"/>
      <c r="K25" s="85"/>
      <c r="L25" s="85"/>
      <c r="M25" s="80"/>
      <c r="N25" s="84"/>
      <c r="O25" s="81" t="s">
        <v>94</v>
      </c>
      <c r="P25" s="85"/>
      <c r="Q25" s="85"/>
      <c r="R25" s="85"/>
      <c r="S25" s="85"/>
      <c r="T25" s="80"/>
    </row>
    <row r="26" spans="1:20">
      <c r="A26" s="81" t="s">
        <v>96</v>
      </c>
      <c r="B26" s="85"/>
      <c r="C26" s="85"/>
      <c r="D26" s="85"/>
      <c r="E26" s="85"/>
      <c r="F26" s="80"/>
      <c r="G26" s="84"/>
      <c r="H26" s="81" t="s">
        <v>96</v>
      </c>
      <c r="I26" s="85"/>
      <c r="J26" s="85"/>
      <c r="K26" s="85"/>
      <c r="L26" s="85"/>
      <c r="M26" s="80"/>
      <c r="N26" s="84"/>
      <c r="O26" s="81" t="s">
        <v>96</v>
      </c>
      <c r="P26" s="85"/>
      <c r="Q26" s="85"/>
      <c r="R26" s="85"/>
      <c r="S26" s="85"/>
      <c r="T26" s="80"/>
    </row>
    <row r="27" spans="1:20" ht="13.5" thickBot="1">
      <c r="A27" s="78" t="s">
        <v>97</v>
      </c>
      <c r="B27" s="79" t="str">
        <f>IF(B25&lt;&gt;"",B26/B25,"")</f>
        <v/>
      </c>
      <c r="C27" s="79" t="str">
        <f>IF(C25&lt;&gt;"",C26/C25,"")</f>
        <v/>
      </c>
      <c r="D27" s="79" t="str">
        <f>IF(D25&lt;&gt;"",D26/D25,"")</f>
        <v/>
      </c>
      <c r="E27" s="79" t="str">
        <f>IF(E25&lt;&gt;"",E26/E25,"")</f>
        <v/>
      </c>
      <c r="F27" s="87" t="str">
        <f>IF(F25&lt;&gt;"",F26/F25,"")</f>
        <v/>
      </c>
      <c r="G27" s="84"/>
      <c r="H27" s="78" t="s">
        <v>97</v>
      </c>
      <c r="I27" s="79" t="str">
        <f>IF(I25&lt;&gt;"",I26/I25,"")</f>
        <v/>
      </c>
      <c r="J27" s="79" t="str">
        <f>IF(J25&lt;&gt;"",J26/J25,"")</f>
        <v/>
      </c>
      <c r="K27" s="79" t="str">
        <f>IF(K25&lt;&gt;"",K26/K25,"")</f>
        <v/>
      </c>
      <c r="L27" s="79" t="str">
        <f>IF(L25&lt;&gt;"",L26/L25,"")</f>
        <v/>
      </c>
      <c r="M27" s="87" t="str">
        <f>IF(M25&lt;&gt;"",M26/M25,"")</f>
        <v/>
      </c>
      <c r="N27" s="84"/>
      <c r="O27" s="78" t="s">
        <v>97</v>
      </c>
      <c r="P27" s="79" t="str">
        <f>IF(P25&lt;&gt;"",P26/P25,"")</f>
        <v/>
      </c>
      <c r="Q27" s="79" t="str">
        <f>IF(Q25&lt;&gt;"",Q26/Q25,"")</f>
        <v/>
      </c>
      <c r="R27" s="79" t="str">
        <f>IF(R25&lt;&gt;"",R26/R25,"")</f>
        <v/>
      </c>
      <c r="S27" s="79" t="str">
        <f>IF(S25&lt;&gt;"",S26/S25,"")</f>
        <v/>
      </c>
      <c r="T27" s="87" t="str">
        <f>IF(T25&lt;&gt;"",T26/T25,"")</f>
        <v/>
      </c>
    </row>
  </sheetData>
  <sheetProtection sheet="1"/>
  <mergeCells count="3">
    <mergeCell ref="B1:F1"/>
    <mergeCell ref="I1:M1"/>
    <mergeCell ref="P1:T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95B87-7E08-4E7C-9A62-B51D20B548B3}">
  <sheetPr codeName="Sheet6">
    <pageSetUpPr fitToPage="1"/>
  </sheetPr>
  <dimension ref="A1:AG68"/>
  <sheetViews>
    <sheetView zoomScaleNormal="100" workbookViewId="0">
      <pane xSplit="2" ySplit="8" topLeftCell="C9" activePane="bottomRight" state="frozen"/>
      <selection pane="bottomRight" activeCell="K12" sqref="K12"/>
      <selection pane="bottomLeft" activeCell="K2" sqref="K2"/>
      <selection pane="topRight" activeCell="K2" sqref="K2"/>
    </sheetView>
  </sheetViews>
  <sheetFormatPr defaultColWidth="10.85546875" defaultRowHeight="12"/>
  <cols>
    <col min="1" max="1" width="10.85546875" style="1" customWidth="1"/>
    <col min="2" max="2" width="14" style="2" customWidth="1"/>
    <col min="3" max="3" width="15.42578125" style="1" bestFit="1" customWidth="1"/>
    <col min="4" max="4" width="7.140625" style="1" customWidth="1"/>
    <col min="5" max="5" width="7.7109375" style="36" customWidth="1"/>
    <col min="6" max="10" width="7.140625" style="2" customWidth="1"/>
    <col min="11" max="11" width="7.140625" style="18" customWidth="1"/>
    <col min="12" max="13" width="7.140625" style="5" customWidth="1"/>
    <col min="14" max="14" width="10.140625" style="5" bestFit="1" customWidth="1"/>
    <col min="15" max="15" width="9.28515625" style="5" bestFit="1" customWidth="1"/>
    <col min="16" max="16" width="8.42578125" style="5" bestFit="1" customWidth="1"/>
    <col min="17" max="33" width="7.140625" style="1" customWidth="1"/>
    <col min="34" max="16384" width="10.85546875" style="5"/>
  </cols>
  <sheetData>
    <row r="1" spans="1:33" s="1" customFormat="1" ht="12.75" thickBot="1">
      <c r="A1" s="109"/>
      <c r="B1" s="3"/>
      <c r="C1" s="109"/>
      <c r="D1" s="109"/>
      <c r="E1" s="36"/>
      <c r="F1" s="62" t="s">
        <v>98</v>
      </c>
      <c r="G1" s="121"/>
      <c r="H1" s="122"/>
      <c r="I1" s="122"/>
      <c r="J1" s="123"/>
      <c r="K1" s="64" t="s">
        <v>99</v>
      </c>
      <c r="L1" s="65">
        <v>2</v>
      </c>
      <c r="M1" s="66">
        <v>3</v>
      </c>
      <c r="N1" s="66">
        <v>4</v>
      </c>
      <c r="O1" s="66">
        <v>5</v>
      </c>
      <c r="P1" s="67">
        <v>6</v>
      </c>
      <c r="Q1" s="116" t="s">
        <v>100</v>
      </c>
      <c r="R1" s="116"/>
      <c r="S1" s="116"/>
      <c r="T1" s="116"/>
      <c r="U1" s="116"/>
      <c r="V1" s="116" t="s">
        <v>101</v>
      </c>
      <c r="W1" s="116"/>
      <c r="X1" s="116"/>
      <c r="Y1" s="116"/>
      <c r="Z1" s="116"/>
      <c r="AA1" s="116"/>
      <c r="AB1" s="116"/>
      <c r="AC1" s="116"/>
      <c r="AD1" s="116"/>
      <c r="AE1" s="116"/>
      <c r="AF1" s="109"/>
      <c r="AG1" s="109"/>
    </row>
    <row r="2" spans="1:33" s="63" customFormat="1" ht="12.75" thickBot="1">
      <c r="B2" s="69"/>
      <c r="F2" s="90"/>
      <c r="G2" s="91"/>
      <c r="H2" s="91"/>
      <c r="I2" s="91"/>
      <c r="J2" s="92"/>
      <c r="K2" s="91" t="s">
        <v>102</v>
      </c>
      <c r="L2" s="93" t="s">
        <v>103</v>
      </c>
      <c r="M2" s="94" t="s">
        <v>104</v>
      </c>
      <c r="N2" s="94" t="s">
        <v>105</v>
      </c>
      <c r="O2" s="94" t="s">
        <v>106</v>
      </c>
      <c r="P2" s="94" t="s">
        <v>107</v>
      </c>
    </row>
    <row r="3" spans="1:33" s="1" customFormat="1" ht="18.75" customHeight="1">
      <c r="A3" s="109"/>
      <c r="B3" s="3"/>
      <c r="C3" s="109"/>
      <c r="D3" s="109"/>
      <c r="E3" s="117" t="s">
        <v>108</v>
      </c>
      <c r="F3" s="95"/>
      <c r="G3" s="96"/>
      <c r="H3" s="96" t="str">
        <f>SRSs!B1</f>
        <v>SRS Identifier #1</v>
      </c>
      <c r="I3" s="96"/>
      <c r="J3" s="97"/>
      <c r="K3" s="97">
        <v>1</v>
      </c>
      <c r="L3" s="98">
        <f>SRSs!B3</f>
        <v>1</v>
      </c>
      <c r="M3" s="98">
        <f>SRSs!C3</f>
        <v>1</v>
      </c>
      <c r="N3" s="98">
        <f>SRSs!D3</f>
        <v>1</v>
      </c>
      <c r="O3" s="98">
        <f>SRSs!E3</f>
        <v>1</v>
      </c>
      <c r="P3" s="98">
        <f>SRSs!F3</f>
        <v>1</v>
      </c>
      <c r="Q3" s="109"/>
      <c r="R3" s="109"/>
      <c r="S3" s="109"/>
      <c r="T3" s="109"/>
      <c r="U3" s="109"/>
      <c r="V3" s="109"/>
      <c r="W3" s="109"/>
      <c r="X3" s="109"/>
      <c r="Y3" s="109"/>
      <c r="Z3" s="109"/>
      <c r="AA3" s="109"/>
      <c r="AB3" s="109"/>
      <c r="AC3" s="109"/>
      <c r="AD3" s="109"/>
      <c r="AE3" s="109"/>
      <c r="AF3" s="109"/>
      <c r="AG3" s="109"/>
    </row>
    <row r="4" spans="1:33" s="1" customFormat="1" ht="18.75" customHeight="1">
      <c r="A4" s="109"/>
      <c r="B4" s="3"/>
      <c r="C4" s="109"/>
      <c r="D4" s="109"/>
      <c r="E4" s="118"/>
      <c r="F4" s="99"/>
      <c r="G4" s="100"/>
      <c r="H4" s="100" t="str">
        <f>SRSs!I1</f>
        <v>SRS Identifier #2</v>
      </c>
      <c r="I4" s="100"/>
      <c r="J4" s="101"/>
      <c r="K4" s="101">
        <v>2</v>
      </c>
      <c r="L4" s="102">
        <f>SRSs!I3</f>
        <v>1</v>
      </c>
      <c r="M4" s="102">
        <f>SRSs!J3</f>
        <v>1</v>
      </c>
      <c r="N4" s="102">
        <f>SRSs!K3</f>
        <v>1</v>
      </c>
      <c r="O4" s="102">
        <f>SRSs!L3</f>
        <v>1</v>
      </c>
      <c r="P4" s="102">
        <f>SRSs!M3</f>
        <v>1</v>
      </c>
      <c r="Q4" s="109"/>
      <c r="R4" s="109"/>
      <c r="S4" s="109"/>
      <c r="T4" s="109"/>
      <c r="U4" s="109"/>
      <c r="V4" s="109"/>
      <c r="W4" s="109"/>
      <c r="X4" s="109"/>
      <c r="Y4" s="109"/>
      <c r="Z4" s="109"/>
      <c r="AA4" s="109"/>
      <c r="AB4" s="109"/>
      <c r="AC4" s="109"/>
      <c r="AD4" s="109"/>
      <c r="AE4" s="109"/>
      <c r="AF4" s="109"/>
      <c r="AG4" s="109"/>
    </row>
    <row r="5" spans="1:33" s="1" customFormat="1" ht="18.75" customHeight="1" thickBot="1">
      <c r="A5" s="109"/>
      <c r="B5" s="3"/>
      <c r="C5" s="109"/>
      <c r="D5" s="109"/>
      <c r="E5" s="119"/>
      <c r="F5" s="103"/>
      <c r="G5" s="104"/>
      <c r="H5" s="104" t="str">
        <f>SRSs!P1</f>
        <v>SRS Identifier #3</v>
      </c>
      <c r="I5" s="104"/>
      <c r="J5" s="105"/>
      <c r="K5" s="106">
        <v>3</v>
      </c>
      <c r="L5" s="107">
        <f>SRSs!P3</f>
        <v>1</v>
      </c>
      <c r="M5" s="107">
        <f>SRSs!Q3</f>
        <v>1</v>
      </c>
      <c r="N5" s="107">
        <f>SRSs!R3</f>
        <v>1</v>
      </c>
      <c r="O5" s="107">
        <f>SRSs!S3</f>
        <v>1</v>
      </c>
      <c r="P5" s="107">
        <f>SRSs!T3</f>
        <v>1</v>
      </c>
      <c r="Q5" s="109"/>
      <c r="R5" s="109"/>
      <c r="S5" s="109"/>
      <c r="T5" s="109"/>
      <c r="U5" s="109"/>
      <c r="V5" s="109"/>
      <c r="W5" s="109"/>
      <c r="X5" s="109"/>
      <c r="Y5" s="109"/>
      <c r="Z5" s="109"/>
      <c r="AA5" s="109"/>
      <c r="AB5" s="109"/>
      <c r="AC5" s="109"/>
      <c r="AD5" s="109"/>
      <c r="AE5" s="109"/>
      <c r="AF5" s="109"/>
      <c r="AG5" s="109"/>
    </row>
    <row r="6" spans="1:33" s="1" customFormat="1" ht="12.75">
      <c r="A6" s="109"/>
      <c r="B6" s="3"/>
      <c r="C6" s="109"/>
      <c r="D6" s="109"/>
      <c r="E6" s="36"/>
      <c r="F6" s="56"/>
      <c r="G6" s="56"/>
      <c r="H6" s="57"/>
      <c r="I6" s="56"/>
      <c r="J6" s="56"/>
      <c r="K6" s="56"/>
      <c r="L6" s="70"/>
      <c r="M6" s="71"/>
      <c r="N6" s="71"/>
      <c r="O6" s="71"/>
      <c r="P6" s="71"/>
      <c r="Q6" s="4"/>
      <c r="R6" s="109"/>
      <c r="S6" s="109"/>
      <c r="T6" s="109"/>
      <c r="U6" s="109"/>
      <c r="V6" s="109"/>
      <c r="W6" s="109"/>
      <c r="X6" s="109"/>
      <c r="Y6" s="109"/>
      <c r="Z6" s="109"/>
      <c r="AA6" s="109"/>
      <c r="AB6" s="109"/>
      <c r="AC6" s="109"/>
      <c r="AD6" s="109"/>
      <c r="AE6" s="109"/>
      <c r="AF6" s="109"/>
      <c r="AG6" s="109"/>
    </row>
    <row r="7" spans="1:33">
      <c r="A7" s="109"/>
      <c r="B7" s="19"/>
      <c r="C7" s="109"/>
      <c r="D7" s="109"/>
      <c r="F7" s="120" t="s">
        <v>109</v>
      </c>
      <c r="G7" s="120"/>
      <c r="H7" s="120"/>
      <c r="I7" s="120"/>
      <c r="J7" s="120"/>
      <c r="K7" s="110"/>
      <c r="L7" s="72"/>
      <c r="M7" s="72"/>
      <c r="N7" s="72"/>
      <c r="O7" s="72"/>
      <c r="P7" s="72"/>
      <c r="Q7" s="4"/>
      <c r="R7" s="109"/>
      <c r="S7" s="109"/>
      <c r="T7" s="109"/>
      <c r="U7" s="109"/>
      <c r="V7" s="109"/>
      <c r="W7" s="109"/>
      <c r="X7" s="109"/>
      <c r="Y7" s="109"/>
      <c r="Z7" s="109"/>
      <c r="AA7" s="109"/>
      <c r="AB7" s="109"/>
      <c r="AC7" s="109"/>
      <c r="AD7" s="109"/>
      <c r="AE7" s="109"/>
      <c r="AF7" s="109"/>
      <c r="AG7" s="109"/>
    </row>
    <row r="8" spans="1:33" s="24" customFormat="1" ht="87.75">
      <c r="A8" s="24" t="s">
        <v>0</v>
      </c>
      <c r="B8" s="68" t="s">
        <v>110</v>
      </c>
      <c r="C8" s="24" t="s">
        <v>42</v>
      </c>
      <c r="D8" s="24" t="s">
        <v>111</v>
      </c>
      <c r="E8" s="37" t="s">
        <v>112</v>
      </c>
      <c r="F8" s="68" t="s">
        <v>88</v>
      </c>
      <c r="G8" s="68" t="s">
        <v>89</v>
      </c>
      <c r="H8" s="68" t="s">
        <v>90</v>
      </c>
      <c r="I8" s="68" t="s">
        <v>91</v>
      </c>
      <c r="J8" s="68" t="s">
        <v>92</v>
      </c>
      <c r="K8" s="61" t="s">
        <v>113</v>
      </c>
      <c r="L8" s="24" t="s">
        <v>114</v>
      </c>
      <c r="M8" s="24" t="s">
        <v>115</v>
      </c>
      <c r="N8" s="24" t="s">
        <v>116</v>
      </c>
      <c r="O8" s="24" t="s">
        <v>117</v>
      </c>
      <c r="P8" s="24" t="s">
        <v>118</v>
      </c>
      <c r="Q8" s="24" t="s">
        <v>119</v>
      </c>
      <c r="R8" s="24" t="s">
        <v>120</v>
      </c>
      <c r="S8" s="24" t="s">
        <v>121</v>
      </c>
      <c r="T8" s="24" t="s">
        <v>122</v>
      </c>
      <c r="U8" s="24" t="s">
        <v>123</v>
      </c>
      <c r="V8" s="24" t="s">
        <v>124</v>
      </c>
      <c r="W8" s="24" t="s">
        <v>125</v>
      </c>
      <c r="X8" s="24" t="s">
        <v>126</v>
      </c>
      <c r="Y8" s="24" t="s">
        <v>127</v>
      </c>
      <c r="Z8" s="24" t="s">
        <v>128</v>
      </c>
      <c r="AA8" s="24" t="s">
        <v>129</v>
      </c>
      <c r="AB8" s="24" t="s">
        <v>130</v>
      </c>
      <c r="AC8" s="24" t="s">
        <v>131</v>
      </c>
      <c r="AD8" s="24" t="s">
        <v>132</v>
      </c>
      <c r="AE8" s="24" t="s">
        <v>133</v>
      </c>
      <c r="AF8" s="24" t="s">
        <v>134</v>
      </c>
      <c r="AG8" s="24" t="s">
        <v>135</v>
      </c>
    </row>
    <row r="9" spans="1:33">
      <c r="A9" s="109">
        <f>'TRB Record'!A2</f>
        <v>1</v>
      </c>
      <c r="C9" s="109">
        <f>'TRB Record'!C2</f>
        <v>0</v>
      </c>
      <c r="D9" s="109">
        <f>Lignin!E2</f>
        <v>0</v>
      </c>
      <c r="E9" s="38">
        <f>Lignin!U2</f>
        <v>87</v>
      </c>
      <c r="F9" s="13"/>
      <c r="G9" s="13"/>
      <c r="H9" s="13"/>
      <c r="I9" s="13"/>
      <c r="J9" s="13"/>
      <c r="K9" s="60">
        <v>1</v>
      </c>
      <c r="L9" s="15">
        <f t="shared" ref="L9:L40" si="0">(F9*$E9)/VLOOKUP($K9,$K$3:$P$5,L$1,FALSE)</f>
        <v>0</v>
      </c>
      <c r="M9" s="15">
        <f t="shared" ref="M9:M40" si="1">(G9*$E9)/VLOOKUP($K9,$K$3:$P$5,M$1,FALSE)</f>
        <v>0</v>
      </c>
      <c r="N9" s="15">
        <f t="shared" ref="N9:N40" si="2">(H9*$E9)/VLOOKUP($K9,$K$3:$P$5,N$1,FALSE)</f>
        <v>0</v>
      </c>
      <c r="O9" s="15">
        <f t="shared" ref="O9:O40" si="3">(I9*$E9)/VLOOKUP($K9,$K$3:$P$5,O$1,FALSE)</f>
        <v>0</v>
      </c>
      <c r="P9" s="15">
        <f t="shared" ref="P9:P40" si="4">(J9*$E9)/VLOOKUP($K9,$K$3:$P$5,P$1,FALSE)</f>
        <v>0</v>
      </c>
      <c r="Q9" s="15">
        <f>L9*(162/180)</f>
        <v>0</v>
      </c>
      <c r="R9" s="15">
        <f t="shared" ref="R9:R40" si="5">M9*(132/150)</f>
        <v>0</v>
      </c>
      <c r="S9" s="15">
        <f t="shared" ref="S9:S40" si="6">N9*(162/180)</f>
        <v>0</v>
      </c>
      <c r="T9" s="15">
        <f t="shared" ref="T9:T40" si="7">O9*(132/150)</f>
        <v>0</v>
      </c>
      <c r="U9" s="15">
        <f t="shared" ref="U9:U40" si="8">P9*(162/180)</f>
        <v>0</v>
      </c>
      <c r="V9" s="15">
        <f>IF(D9=0,0,100*Q9/D9)</f>
        <v>0</v>
      </c>
      <c r="W9" s="15"/>
      <c r="X9" s="15">
        <f>IF(D9=0,0,100*R9/D9)</f>
        <v>0</v>
      </c>
      <c r="Y9" s="15"/>
      <c r="Z9" s="15">
        <f>IF(D9=0,0,100*S9/D9)</f>
        <v>0</v>
      </c>
      <c r="AA9" s="15"/>
      <c r="AB9" s="15">
        <f>IF(D9=0,0,100*T9/D9)</f>
        <v>0</v>
      </c>
      <c r="AC9" s="15"/>
      <c r="AD9" s="15">
        <f>IF(D9=0,0,100*U9/D9)</f>
        <v>0</v>
      </c>
      <c r="AE9" s="15"/>
      <c r="AF9" s="15">
        <f t="shared" ref="AF9:AF40" si="9">V9+X9+Z9+AB9+AD9</f>
        <v>0</v>
      </c>
      <c r="AG9" s="15"/>
    </row>
    <row r="10" spans="1:33">
      <c r="A10" s="109" t="str">
        <f>'TRB Record'!A3</f>
        <v>replicate 1</v>
      </c>
      <c r="C10" s="109">
        <f>'TRB Record'!C3</f>
        <v>0</v>
      </c>
      <c r="D10" s="109">
        <f>Lignin!E3</f>
        <v>0</v>
      </c>
      <c r="E10" s="38">
        <f>Lignin!U3</f>
        <v>87</v>
      </c>
      <c r="F10" s="13"/>
      <c r="G10" s="13"/>
      <c r="H10" s="13"/>
      <c r="I10" s="13"/>
      <c r="J10" s="13"/>
      <c r="K10" s="60">
        <v>1</v>
      </c>
      <c r="L10" s="15">
        <f t="shared" si="0"/>
        <v>0</v>
      </c>
      <c r="M10" s="15">
        <f t="shared" si="1"/>
        <v>0</v>
      </c>
      <c r="N10" s="15">
        <f t="shared" si="2"/>
        <v>0</v>
      </c>
      <c r="O10" s="15">
        <f t="shared" si="3"/>
        <v>0</v>
      </c>
      <c r="P10" s="15">
        <f t="shared" si="4"/>
        <v>0</v>
      </c>
      <c r="Q10" s="15">
        <f t="shared" ref="Q10:Q68" si="10">L10*(162/180)</f>
        <v>0</v>
      </c>
      <c r="R10" s="15">
        <f t="shared" si="5"/>
        <v>0</v>
      </c>
      <c r="S10" s="15">
        <f t="shared" si="6"/>
        <v>0</v>
      </c>
      <c r="T10" s="15">
        <f t="shared" si="7"/>
        <v>0</v>
      </c>
      <c r="U10" s="15">
        <f t="shared" si="8"/>
        <v>0</v>
      </c>
      <c r="V10" s="15">
        <f t="shared" ref="V10:V68" si="11">IF(D10=0,0,100*Q10/D10)</f>
        <v>0</v>
      </c>
      <c r="W10" s="15">
        <f>AVERAGE(V9:V10)</f>
        <v>0</v>
      </c>
      <c r="X10" s="15">
        <f t="shared" ref="X10:X68" si="12">IF(D10=0,0,100*R10/D10)</f>
        <v>0</v>
      </c>
      <c r="Y10" s="15">
        <f>AVERAGE(X9:X10)</f>
        <v>0</v>
      </c>
      <c r="Z10" s="15">
        <f t="shared" ref="Z10:Z68" si="13">IF(D10=0,0,100*S10/D10)</f>
        <v>0</v>
      </c>
      <c r="AA10" s="15">
        <f>AVERAGE(Z9:Z10)</f>
        <v>0</v>
      </c>
      <c r="AB10" s="15">
        <f t="shared" ref="AB10:AB68" si="14">IF(D10=0,0,100*T10/D10)</f>
        <v>0</v>
      </c>
      <c r="AC10" s="15">
        <f>AVERAGE(AB9:AB10)</f>
        <v>0</v>
      </c>
      <c r="AD10" s="15">
        <f t="shared" ref="AD10:AD68" si="15">IF(D10=0,0,100*U10/D10)</f>
        <v>0</v>
      </c>
      <c r="AE10" s="15">
        <f>AVERAGE(AD9:AD10)</f>
        <v>0</v>
      </c>
      <c r="AF10" s="15">
        <f t="shared" si="9"/>
        <v>0</v>
      </c>
      <c r="AG10" s="15">
        <f>AVERAGE(AF9:AF10)</f>
        <v>0</v>
      </c>
    </row>
    <row r="11" spans="1:33">
      <c r="A11" s="109">
        <f>'TRB Record'!A4</f>
        <v>2</v>
      </c>
      <c r="C11" s="109">
        <f>'TRB Record'!C4</f>
        <v>0</v>
      </c>
      <c r="D11" s="109">
        <f>Lignin!E4</f>
        <v>0</v>
      </c>
      <c r="E11" s="38">
        <f>Lignin!U4</f>
        <v>87</v>
      </c>
      <c r="F11" s="13"/>
      <c r="G11" s="13"/>
      <c r="H11" s="13"/>
      <c r="I11" s="13"/>
      <c r="J11" s="13"/>
      <c r="K11" s="60">
        <v>1</v>
      </c>
      <c r="L11" s="15">
        <f t="shared" si="0"/>
        <v>0</v>
      </c>
      <c r="M11" s="15">
        <f t="shared" si="1"/>
        <v>0</v>
      </c>
      <c r="N11" s="15">
        <f t="shared" si="2"/>
        <v>0</v>
      </c>
      <c r="O11" s="15">
        <f t="shared" si="3"/>
        <v>0</v>
      </c>
      <c r="P11" s="15">
        <f t="shared" si="4"/>
        <v>0</v>
      </c>
      <c r="Q11" s="15">
        <f t="shared" si="10"/>
        <v>0</v>
      </c>
      <c r="R11" s="15">
        <f t="shared" si="5"/>
        <v>0</v>
      </c>
      <c r="S11" s="15">
        <f t="shared" si="6"/>
        <v>0</v>
      </c>
      <c r="T11" s="15">
        <f t="shared" si="7"/>
        <v>0</v>
      </c>
      <c r="U11" s="15">
        <f t="shared" si="8"/>
        <v>0</v>
      </c>
      <c r="V11" s="15">
        <f t="shared" si="11"/>
        <v>0</v>
      </c>
      <c r="W11" s="15"/>
      <c r="X11" s="15">
        <f t="shared" si="12"/>
        <v>0</v>
      </c>
      <c r="Y11" s="15"/>
      <c r="Z11" s="15">
        <f t="shared" si="13"/>
        <v>0</v>
      </c>
      <c r="AA11" s="15"/>
      <c r="AB11" s="15">
        <f t="shared" si="14"/>
        <v>0</v>
      </c>
      <c r="AC11" s="15"/>
      <c r="AD11" s="15">
        <f t="shared" si="15"/>
        <v>0</v>
      </c>
      <c r="AE11" s="15"/>
      <c r="AF11" s="15">
        <f t="shared" si="9"/>
        <v>0</v>
      </c>
      <c r="AG11" s="15"/>
    </row>
    <row r="12" spans="1:33">
      <c r="A12" s="109" t="str">
        <f>'TRB Record'!A5</f>
        <v>replicate 2</v>
      </c>
      <c r="C12" s="109">
        <f>'TRB Record'!C5</f>
        <v>0</v>
      </c>
      <c r="D12" s="109">
        <f>Lignin!E5</f>
        <v>0</v>
      </c>
      <c r="E12" s="38">
        <f>Lignin!U5</f>
        <v>87</v>
      </c>
      <c r="F12" s="13"/>
      <c r="G12" s="13"/>
      <c r="H12" s="13"/>
      <c r="I12" s="13"/>
      <c r="J12" s="13"/>
      <c r="K12" s="60">
        <v>1</v>
      </c>
      <c r="L12" s="15">
        <f t="shared" si="0"/>
        <v>0</v>
      </c>
      <c r="M12" s="15">
        <f t="shared" si="1"/>
        <v>0</v>
      </c>
      <c r="N12" s="15">
        <f t="shared" si="2"/>
        <v>0</v>
      </c>
      <c r="O12" s="15">
        <f t="shared" si="3"/>
        <v>0</v>
      </c>
      <c r="P12" s="15">
        <f t="shared" si="4"/>
        <v>0</v>
      </c>
      <c r="Q12" s="15">
        <f t="shared" si="10"/>
        <v>0</v>
      </c>
      <c r="R12" s="15">
        <f t="shared" si="5"/>
        <v>0</v>
      </c>
      <c r="S12" s="15">
        <f t="shared" si="6"/>
        <v>0</v>
      </c>
      <c r="T12" s="15">
        <f t="shared" si="7"/>
        <v>0</v>
      </c>
      <c r="U12" s="15">
        <f t="shared" si="8"/>
        <v>0</v>
      </c>
      <c r="V12" s="15">
        <f t="shared" si="11"/>
        <v>0</v>
      </c>
      <c r="W12" s="15">
        <f>AVERAGE(V11:V12)</f>
        <v>0</v>
      </c>
      <c r="X12" s="15">
        <f t="shared" si="12"/>
        <v>0</v>
      </c>
      <c r="Y12" s="15">
        <f>AVERAGE(X11:X12)</f>
        <v>0</v>
      </c>
      <c r="Z12" s="15">
        <f t="shared" si="13"/>
        <v>0</v>
      </c>
      <c r="AA12" s="15">
        <f>AVERAGE(Z11:Z12)</f>
        <v>0</v>
      </c>
      <c r="AB12" s="15">
        <f t="shared" si="14"/>
        <v>0</v>
      </c>
      <c r="AC12" s="15">
        <f>AVERAGE(AB11:AB12)</f>
        <v>0</v>
      </c>
      <c r="AD12" s="15">
        <f t="shared" si="15"/>
        <v>0</v>
      </c>
      <c r="AE12" s="15">
        <f>AVERAGE(AD11:AD12)</f>
        <v>0</v>
      </c>
      <c r="AF12" s="15">
        <f t="shared" si="9"/>
        <v>0</v>
      </c>
      <c r="AG12" s="15">
        <f>AVERAGE(AF11:AF12)</f>
        <v>0</v>
      </c>
    </row>
    <row r="13" spans="1:33">
      <c r="A13" s="109">
        <f>'TRB Record'!A6</f>
        <v>3</v>
      </c>
      <c r="C13" s="109">
        <f>'TRB Record'!C6</f>
        <v>0</v>
      </c>
      <c r="D13" s="109">
        <f>Lignin!E6</f>
        <v>0</v>
      </c>
      <c r="E13" s="38">
        <f>Lignin!U6</f>
        <v>87</v>
      </c>
      <c r="F13" s="13"/>
      <c r="G13" s="13"/>
      <c r="H13" s="13"/>
      <c r="I13" s="13"/>
      <c r="J13" s="13"/>
      <c r="K13" s="60">
        <v>1</v>
      </c>
      <c r="L13" s="15">
        <f t="shared" si="0"/>
        <v>0</v>
      </c>
      <c r="M13" s="15">
        <f t="shared" si="1"/>
        <v>0</v>
      </c>
      <c r="N13" s="15">
        <f t="shared" si="2"/>
        <v>0</v>
      </c>
      <c r="O13" s="15">
        <f t="shared" si="3"/>
        <v>0</v>
      </c>
      <c r="P13" s="15">
        <f t="shared" si="4"/>
        <v>0</v>
      </c>
      <c r="Q13" s="15">
        <f t="shared" si="10"/>
        <v>0</v>
      </c>
      <c r="R13" s="15">
        <f t="shared" si="5"/>
        <v>0</v>
      </c>
      <c r="S13" s="15">
        <f t="shared" si="6"/>
        <v>0</v>
      </c>
      <c r="T13" s="15">
        <f t="shared" si="7"/>
        <v>0</v>
      </c>
      <c r="U13" s="15">
        <f t="shared" si="8"/>
        <v>0</v>
      </c>
      <c r="V13" s="15">
        <f t="shared" si="11"/>
        <v>0</v>
      </c>
      <c r="W13" s="15"/>
      <c r="X13" s="15">
        <f t="shared" si="12"/>
        <v>0</v>
      </c>
      <c r="Y13" s="15"/>
      <c r="Z13" s="15">
        <f t="shared" si="13"/>
        <v>0</v>
      </c>
      <c r="AA13" s="15"/>
      <c r="AB13" s="15">
        <f t="shared" si="14"/>
        <v>0</v>
      </c>
      <c r="AC13" s="15"/>
      <c r="AD13" s="15">
        <f t="shared" si="15"/>
        <v>0</v>
      </c>
      <c r="AE13" s="15"/>
      <c r="AF13" s="15">
        <f t="shared" si="9"/>
        <v>0</v>
      </c>
      <c r="AG13" s="15"/>
    </row>
    <row r="14" spans="1:33">
      <c r="A14" s="109" t="str">
        <f>'TRB Record'!A7</f>
        <v>replicate 3</v>
      </c>
      <c r="C14" s="109">
        <f>'TRB Record'!C7</f>
        <v>0</v>
      </c>
      <c r="D14" s="109">
        <f>Lignin!E7</f>
        <v>0</v>
      </c>
      <c r="E14" s="38">
        <f>Lignin!U7</f>
        <v>87</v>
      </c>
      <c r="F14" s="13"/>
      <c r="G14" s="13"/>
      <c r="H14" s="13"/>
      <c r="I14" s="13"/>
      <c r="J14" s="13"/>
      <c r="K14" s="60">
        <v>1</v>
      </c>
      <c r="L14" s="15">
        <f t="shared" si="0"/>
        <v>0</v>
      </c>
      <c r="M14" s="15">
        <f t="shared" si="1"/>
        <v>0</v>
      </c>
      <c r="N14" s="15">
        <f t="shared" si="2"/>
        <v>0</v>
      </c>
      <c r="O14" s="15">
        <f t="shared" si="3"/>
        <v>0</v>
      </c>
      <c r="P14" s="15">
        <f t="shared" si="4"/>
        <v>0</v>
      </c>
      <c r="Q14" s="15">
        <f t="shared" si="10"/>
        <v>0</v>
      </c>
      <c r="R14" s="15">
        <f t="shared" si="5"/>
        <v>0</v>
      </c>
      <c r="S14" s="15">
        <f t="shared" si="6"/>
        <v>0</v>
      </c>
      <c r="T14" s="15">
        <f t="shared" si="7"/>
        <v>0</v>
      </c>
      <c r="U14" s="15">
        <f t="shared" si="8"/>
        <v>0</v>
      </c>
      <c r="V14" s="15">
        <f t="shared" si="11"/>
        <v>0</v>
      </c>
      <c r="W14" s="15">
        <f>AVERAGE(V13:V14)</f>
        <v>0</v>
      </c>
      <c r="X14" s="15">
        <f t="shared" si="12"/>
        <v>0</v>
      </c>
      <c r="Y14" s="15">
        <f>AVERAGE(X13:X14)</f>
        <v>0</v>
      </c>
      <c r="Z14" s="15">
        <f t="shared" si="13"/>
        <v>0</v>
      </c>
      <c r="AA14" s="15">
        <f>AVERAGE(Z13:Z14)</f>
        <v>0</v>
      </c>
      <c r="AB14" s="15">
        <f t="shared" si="14"/>
        <v>0</v>
      </c>
      <c r="AC14" s="15">
        <f>AVERAGE(AB13:AB14)</f>
        <v>0</v>
      </c>
      <c r="AD14" s="15">
        <f t="shared" si="15"/>
        <v>0</v>
      </c>
      <c r="AE14" s="15">
        <f>AVERAGE(AD13:AD14)</f>
        <v>0</v>
      </c>
      <c r="AF14" s="15">
        <f t="shared" si="9"/>
        <v>0</v>
      </c>
      <c r="AG14" s="15">
        <f>AVERAGE(AF13:AF14)</f>
        <v>0</v>
      </c>
    </row>
    <row r="15" spans="1:33">
      <c r="A15" s="109">
        <f>'TRB Record'!A8</f>
        <v>4</v>
      </c>
      <c r="C15" s="109">
        <f>'TRB Record'!C8</f>
        <v>0</v>
      </c>
      <c r="D15" s="109">
        <f>Lignin!E8</f>
        <v>0</v>
      </c>
      <c r="E15" s="38">
        <f>Lignin!U8</f>
        <v>87</v>
      </c>
      <c r="F15" s="13"/>
      <c r="G15" s="13"/>
      <c r="H15" s="13"/>
      <c r="I15" s="13"/>
      <c r="J15" s="13"/>
      <c r="K15" s="60">
        <v>1</v>
      </c>
      <c r="L15" s="15">
        <f t="shared" si="0"/>
        <v>0</v>
      </c>
      <c r="M15" s="15">
        <f t="shared" si="1"/>
        <v>0</v>
      </c>
      <c r="N15" s="15">
        <f t="shared" si="2"/>
        <v>0</v>
      </c>
      <c r="O15" s="15">
        <f t="shared" si="3"/>
        <v>0</v>
      </c>
      <c r="P15" s="15">
        <f t="shared" si="4"/>
        <v>0</v>
      </c>
      <c r="Q15" s="15">
        <f t="shared" si="10"/>
        <v>0</v>
      </c>
      <c r="R15" s="15">
        <f t="shared" si="5"/>
        <v>0</v>
      </c>
      <c r="S15" s="15">
        <f t="shared" si="6"/>
        <v>0</v>
      </c>
      <c r="T15" s="15">
        <f t="shared" si="7"/>
        <v>0</v>
      </c>
      <c r="U15" s="15">
        <f t="shared" si="8"/>
        <v>0</v>
      </c>
      <c r="V15" s="15">
        <f t="shared" si="11"/>
        <v>0</v>
      </c>
      <c r="W15" s="15"/>
      <c r="X15" s="15">
        <f t="shared" si="12"/>
        <v>0</v>
      </c>
      <c r="Y15" s="15"/>
      <c r="Z15" s="15">
        <f t="shared" si="13"/>
        <v>0</v>
      </c>
      <c r="AA15" s="15"/>
      <c r="AB15" s="15">
        <f t="shared" si="14"/>
        <v>0</v>
      </c>
      <c r="AC15" s="15"/>
      <c r="AD15" s="15">
        <f t="shared" si="15"/>
        <v>0</v>
      </c>
      <c r="AE15" s="15"/>
      <c r="AF15" s="15">
        <f t="shared" si="9"/>
        <v>0</v>
      </c>
      <c r="AG15" s="15"/>
    </row>
    <row r="16" spans="1:33">
      <c r="A16" s="109" t="str">
        <f>'TRB Record'!A9</f>
        <v>replicate 4</v>
      </c>
      <c r="C16" s="109">
        <f>'TRB Record'!C9</f>
        <v>0</v>
      </c>
      <c r="D16" s="109">
        <f>Lignin!E9</f>
        <v>0</v>
      </c>
      <c r="E16" s="38">
        <f>Lignin!U9</f>
        <v>87</v>
      </c>
      <c r="F16" s="13"/>
      <c r="G16" s="13"/>
      <c r="H16" s="13"/>
      <c r="I16" s="13"/>
      <c r="J16" s="13"/>
      <c r="K16" s="60">
        <v>1</v>
      </c>
      <c r="L16" s="15">
        <f t="shared" si="0"/>
        <v>0</v>
      </c>
      <c r="M16" s="15">
        <f t="shared" si="1"/>
        <v>0</v>
      </c>
      <c r="N16" s="15">
        <f t="shared" si="2"/>
        <v>0</v>
      </c>
      <c r="O16" s="15">
        <f t="shared" si="3"/>
        <v>0</v>
      </c>
      <c r="P16" s="15">
        <f t="shared" si="4"/>
        <v>0</v>
      </c>
      <c r="Q16" s="15">
        <f t="shared" si="10"/>
        <v>0</v>
      </c>
      <c r="R16" s="15">
        <f t="shared" si="5"/>
        <v>0</v>
      </c>
      <c r="S16" s="15">
        <f t="shared" si="6"/>
        <v>0</v>
      </c>
      <c r="T16" s="15">
        <f t="shared" si="7"/>
        <v>0</v>
      </c>
      <c r="U16" s="15">
        <f t="shared" si="8"/>
        <v>0</v>
      </c>
      <c r="V16" s="15">
        <f t="shared" si="11"/>
        <v>0</v>
      </c>
      <c r="W16" s="15">
        <f>AVERAGE(V15:V16)</f>
        <v>0</v>
      </c>
      <c r="X16" s="15">
        <f t="shared" si="12"/>
        <v>0</v>
      </c>
      <c r="Y16" s="15">
        <f>AVERAGE(X15:X16)</f>
        <v>0</v>
      </c>
      <c r="Z16" s="15">
        <f t="shared" si="13"/>
        <v>0</v>
      </c>
      <c r="AA16" s="15">
        <f>AVERAGE(Z15:Z16)</f>
        <v>0</v>
      </c>
      <c r="AB16" s="15">
        <f t="shared" si="14"/>
        <v>0</v>
      </c>
      <c r="AC16" s="15">
        <f>AVERAGE(AB15:AB16)</f>
        <v>0</v>
      </c>
      <c r="AD16" s="15">
        <f t="shared" si="15"/>
        <v>0</v>
      </c>
      <c r="AE16" s="15">
        <f>AVERAGE(AD15:AD16)</f>
        <v>0</v>
      </c>
      <c r="AF16" s="15">
        <f t="shared" si="9"/>
        <v>0</v>
      </c>
      <c r="AG16" s="15">
        <f>AVERAGE(AF15:AF16)</f>
        <v>0</v>
      </c>
    </row>
    <row r="17" spans="1:33">
      <c r="A17" s="109">
        <f>'TRB Record'!A10</f>
        <v>5</v>
      </c>
      <c r="C17" s="109">
        <f>'TRB Record'!C10</f>
        <v>0</v>
      </c>
      <c r="D17" s="109">
        <f>Lignin!E10</f>
        <v>0</v>
      </c>
      <c r="E17" s="38">
        <f>Lignin!U10</f>
        <v>87</v>
      </c>
      <c r="F17" s="13"/>
      <c r="G17" s="13"/>
      <c r="H17" s="13"/>
      <c r="I17" s="13"/>
      <c r="J17" s="13"/>
      <c r="K17" s="60">
        <v>1</v>
      </c>
      <c r="L17" s="15">
        <f t="shared" si="0"/>
        <v>0</v>
      </c>
      <c r="M17" s="15">
        <f t="shared" si="1"/>
        <v>0</v>
      </c>
      <c r="N17" s="15">
        <f t="shared" si="2"/>
        <v>0</v>
      </c>
      <c r="O17" s="15">
        <f t="shared" si="3"/>
        <v>0</v>
      </c>
      <c r="P17" s="15">
        <f t="shared" si="4"/>
        <v>0</v>
      </c>
      <c r="Q17" s="15">
        <f t="shared" si="10"/>
        <v>0</v>
      </c>
      <c r="R17" s="15">
        <f t="shared" si="5"/>
        <v>0</v>
      </c>
      <c r="S17" s="15">
        <f t="shared" si="6"/>
        <v>0</v>
      </c>
      <c r="T17" s="15">
        <f t="shared" si="7"/>
        <v>0</v>
      </c>
      <c r="U17" s="15">
        <f t="shared" si="8"/>
        <v>0</v>
      </c>
      <c r="V17" s="15">
        <f t="shared" si="11"/>
        <v>0</v>
      </c>
      <c r="W17" s="15"/>
      <c r="X17" s="15">
        <f t="shared" si="12"/>
        <v>0</v>
      </c>
      <c r="Y17" s="15"/>
      <c r="Z17" s="15">
        <f t="shared" si="13"/>
        <v>0</v>
      </c>
      <c r="AA17" s="15"/>
      <c r="AB17" s="15">
        <f t="shared" si="14"/>
        <v>0</v>
      </c>
      <c r="AC17" s="15"/>
      <c r="AD17" s="15">
        <f t="shared" si="15"/>
        <v>0</v>
      </c>
      <c r="AE17" s="15"/>
      <c r="AF17" s="15">
        <f t="shared" si="9"/>
        <v>0</v>
      </c>
      <c r="AG17" s="15"/>
    </row>
    <row r="18" spans="1:33">
      <c r="A18" s="109" t="str">
        <f>'TRB Record'!A11</f>
        <v>replicate 5</v>
      </c>
      <c r="C18" s="109">
        <f>'TRB Record'!C11</f>
        <v>0</v>
      </c>
      <c r="D18" s="109">
        <f>Lignin!E11</f>
        <v>0</v>
      </c>
      <c r="E18" s="38">
        <f>Lignin!U11</f>
        <v>87</v>
      </c>
      <c r="F18" s="13"/>
      <c r="G18" s="13"/>
      <c r="H18" s="13"/>
      <c r="I18" s="13"/>
      <c r="J18" s="13"/>
      <c r="K18" s="60">
        <v>1</v>
      </c>
      <c r="L18" s="15">
        <f t="shared" si="0"/>
        <v>0</v>
      </c>
      <c r="M18" s="15">
        <f t="shared" si="1"/>
        <v>0</v>
      </c>
      <c r="N18" s="15">
        <f t="shared" si="2"/>
        <v>0</v>
      </c>
      <c r="O18" s="15">
        <f t="shared" si="3"/>
        <v>0</v>
      </c>
      <c r="P18" s="15">
        <f t="shared" si="4"/>
        <v>0</v>
      </c>
      <c r="Q18" s="15">
        <f t="shared" si="10"/>
        <v>0</v>
      </c>
      <c r="R18" s="15">
        <f t="shared" si="5"/>
        <v>0</v>
      </c>
      <c r="S18" s="15">
        <f t="shared" si="6"/>
        <v>0</v>
      </c>
      <c r="T18" s="15">
        <f t="shared" si="7"/>
        <v>0</v>
      </c>
      <c r="U18" s="15">
        <f t="shared" si="8"/>
        <v>0</v>
      </c>
      <c r="V18" s="15">
        <f t="shared" si="11"/>
        <v>0</v>
      </c>
      <c r="W18" s="15">
        <f>AVERAGE(V17:V18)</f>
        <v>0</v>
      </c>
      <c r="X18" s="15">
        <f t="shared" si="12"/>
        <v>0</v>
      </c>
      <c r="Y18" s="15">
        <f>AVERAGE(X17:X18)</f>
        <v>0</v>
      </c>
      <c r="Z18" s="15">
        <f t="shared" si="13"/>
        <v>0</v>
      </c>
      <c r="AA18" s="15">
        <f>AVERAGE(Z17:Z18)</f>
        <v>0</v>
      </c>
      <c r="AB18" s="15">
        <f t="shared" si="14"/>
        <v>0</v>
      </c>
      <c r="AC18" s="15">
        <f>AVERAGE(AB17:AB18)</f>
        <v>0</v>
      </c>
      <c r="AD18" s="15">
        <f t="shared" si="15"/>
        <v>0</v>
      </c>
      <c r="AE18" s="15">
        <f>AVERAGE(AD17:AD18)</f>
        <v>0</v>
      </c>
      <c r="AF18" s="15">
        <f t="shared" si="9"/>
        <v>0</v>
      </c>
      <c r="AG18" s="15">
        <f>AVERAGE(AF17:AF18)</f>
        <v>0</v>
      </c>
    </row>
    <row r="19" spans="1:33">
      <c r="A19" s="109">
        <f>'TRB Record'!A12</f>
        <v>6</v>
      </c>
      <c r="C19" s="109">
        <f>'TRB Record'!C12</f>
        <v>0</v>
      </c>
      <c r="D19" s="109">
        <f>Lignin!E12</f>
        <v>0</v>
      </c>
      <c r="E19" s="38">
        <f>Lignin!U12</f>
        <v>87</v>
      </c>
      <c r="F19" s="13"/>
      <c r="G19" s="13"/>
      <c r="H19" s="13"/>
      <c r="I19" s="13"/>
      <c r="J19" s="13"/>
      <c r="K19" s="60">
        <v>1</v>
      </c>
      <c r="L19" s="15">
        <f t="shared" si="0"/>
        <v>0</v>
      </c>
      <c r="M19" s="15">
        <f t="shared" si="1"/>
        <v>0</v>
      </c>
      <c r="N19" s="15">
        <f t="shared" si="2"/>
        <v>0</v>
      </c>
      <c r="O19" s="15">
        <f t="shared" si="3"/>
        <v>0</v>
      </c>
      <c r="P19" s="15">
        <f t="shared" si="4"/>
        <v>0</v>
      </c>
      <c r="Q19" s="15">
        <f t="shared" si="10"/>
        <v>0</v>
      </c>
      <c r="R19" s="15">
        <f t="shared" si="5"/>
        <v>0</v>
      </c>
      <c r="S19" s="15">
        <f t="shared" si="6"/>
        <v>0</v>
      </c>
      <c r="T19" s="15">
        <f t="shared" si="7"/>
        <v>0</v>
      </c>
      <c r="U19" s="15">
        <f t="shared" si="8"/>
        <v>0</v>
      </c>
      <c r="V19" s="15">
        <f t="shared" si="11"/>
        <v>0</v>
      </c>
      <c r="W19" s="15"/>
      <c r="X19" s="15">
        <f t="shared" si="12"/>
        <v>0</v>
      </c>
      <c r="Y19" s="15"/>
      <c r="Z19" s="15">
        <f t="shared" si="13"/>
        <v>0</v>
      </c>
      <c r="AA19" s="15"/>
      <c r="AB19" s="15">
        <f t="shared" si="14"/>
        <v>0</v>
      </c>
      <c r="AC19" s="15"/>
      <c r="AD19" s="15">
        <f t="shared" si="15"/>
        <v>0</v>
      </c>
      <c r="AE19" s="15"/>
      <c r="AF19" s="15">
        <f t="shared" si="9"/>
        <v>0</v>
      </c>
      <c r="AG19" s="15"/>
    </row>
    <row r="20" spans="1:33">
      <c r="A20" s="109" t="str">
        <f>'TRB Record'!A13</f>
        <v>replicate 6</v>
      </c>
      <c r="C20" s="109">
        <f>'TRB Record'!C13</f>
        <v>0</v>
      </c>
      <c r="D20" s="109">
        <f>Lignin!E13</f>
        <v>0</v>
      </c>
      <c r="E20" s="38">
        <f>Lignin!U13</f>
        <v>87</v>
      </c>
      <c r="F20" s="13"/>
      <c r="G20" s="13"/>
      <c r="H20" s="13"/>
      <c r="I20" s="13"/>
      <c r="J20" s="13"/>
      <c r="K20" s="60">
        <v>1</v>
      </c>
      <c r="L20" s="15">
        <f t="shared" si="0"/>
        <v>0</v>
      </c>
      <c r="M20" s="15">
        <f t="shared" si="1"/>
        <v>0</v>
      </c>
      <c r="N20" s="15">
        <f t="shared" si="2"/>
        <v>0</v>
      </c>
      <c r="O20" s="15">
        <f t="shared" si="3"/>
        <v>0</v>
      </c>
      <c r="P20" s="15">
        <f t="shared" si="4"/>
        <v>0</v>
      </c>
      <c r="Q20" s="15">
        <f t="shared" si="10"/>
        <v>0</v>
      </c>
      <c r="R20" s="15">
        <f t="shared" si="5"/>
        <v>0</v>
      </c>
      <c r="S20" s="15">
        <f t="shared" si="6"/>
        <v>0</v>
      </c>
      <c r="T20" s="15">
        <f t="shared" si="7"/>
        <v>0</v>
      </c>
      <c r="U20" s="15">
        <f t="shared" si="8"/>
        <v>0</v>
      </c>
      <c r="V20" s="15">
        <f t="shared" si="11"/>
        <v>0</v>
      </c>
      <c r="W20" s="15">
        <f>AVERAGE(V19:V20)</f>
        <v>0</v>
      </c>
      <c r="X20" s="15">
        <f t="shared" si="12"/>
        <v>0</v>
      </c>
      <c r="Y20" s="15">
        <f>AVERAGE(X19:X20)</f>
        <v>0</v>
      </c>
      <c r="Z20" s="15">
        <f t="shared" si="13"/>
        <v>0</v>
      </c>
      <c r="AA20" s="15">
        <f>AVERAGE(Z19:Z20)</f>
        <v>0</v>
      </c>
      <c r="AB20" s="15">
        <f t="shared" si="14"/>
        <v>0</v>
      </c>
      <c r="AC20" s="15">
        <f>AVERAGE(AB19:AB20)</f>
        <v>0</v>
      </c>
      <c r="AD20" s="15">
        <f t="shared" si="15"/>
        <v>0</v>
      </c>
      <c r="AE20" s="15">
        <f>AVERAGE(AD19:AD20)</f>
        <v>0</v>
      </c>
      <c r="AF20" s="15">
        <f t="shared" si="9"/>
        <v>0</v>
      </c>
      <c r="AG20" s="15">
        <f>AVERAGE(AF19:AF20)</f>
        <v>0</v>
      </c>
    </row>
    <row r="21" spans="1:33">
      <c r="A21" s="109">
        <f>'TRB Record'!A14</f>
        <v>7</v>
      </c>
      <c r="C21" s="109">
        <f>'TRB Record'!C14</f>
        <v>0</v>
      </c>
      <c r="D21" s="109">
        <f>Lignin!E14</f>
        <v>0</v>
      </c>
      <c r="E21" s="38">
        <f>Lignin!U14</f>
        <v>86.73</v>
      </c>
      <c r="F21" s="13"/>
      <c r="G21" s="13"/>
      <c r="H21" s="13"/>
      <c r="I21" s="13"/>
      <c r="J21" s="13"/>
      <c r="K21" s="60">
        <v>1</v>
      </c>
      <c r="L21" s="15">
        <f t="shared" si="0"/>
        <v>0</v>
      </c>
      <c r="M21" s="15">
        <f t="shared" si="1"/>
        <v>0</v>
      </c>
      <c r="N21" s="15">
        <f t="shared" si="2"/>
        <v>0</v>
      </c>
      <c r="O21" s="15">
        <f t="shared" si="3"/>
        <v>0</v>
      </c>
      <c r="P21" s="15">
        <f t="shared" si="4"/>
        <v>0</v>
      </c>
      <c r="Q21" s="15">
        <f t="shared" si="10"/>
        <v>0</v>
      </c>
      <c r="R21" s="15">
        <f t="shared" si="5"/>
        <v>0</v>
      </c>
      <c r="S21" s="15">
        <f t="shared" si="6"/>
        <v>0</v>
      </c>
      <c r="T21" s="15">
        <f t="shared" si="7"/>
        <v>0</v>
      </c>
      <c r="U21" s="15">
        <f t="shared" si="8"/>
        <v>0</v>
      </c>
      <c r="V21" s="15">
        <f t="shared" si="11"/>
        <v>0</v>
      </c>
      <c r="W21" s="15"/>
      <c r="X21" s="15">
        <f t="shared" si="12"/>
        <v>0</v>
      </c>
      <c r="Y21" s="15"/>
      <c r="Z21" s="15">
        <f t="shared" si="13"/>
        <v>0</v>
      </c>
      <c r="AA21" s="15"/>
      <c r="AB21" s="15">
        <f t="shared" si="14"/>
        <v>0</v>
      </c>
      <c r="AC21" s="15"/>
      <c r="AD21" s="15">
        <f t="shared" si="15"/>
        <v>0</v>
      </c>
      <c r="AE21" s="15"/>
      <c r="AF21" s="15">
        <f t="shared" si="9"/>
        <v>0</v>
      </c>
      <c r="AG21" s="15"/>
    </row>
    <row r="22" spans="1:33">
      <c r="A22" s="109" t="str">
        <f>'TRB Record'!A15</f>
        <v>replicate 7</v>
      </c>
      <c r="C22" s="109">
        <f>'TRB Record'!C15</f>
        <v>0</v>
      </c>
      <c r="D22" s="109">
        <f>Lignin!E15</f>
        <v>0</v>
      </c>
      <c r="E22" s="38">
        <f>Lignin!U15</f>
        <v>86.73</v>
      </c>
      <c r="F22" s="13"/>
      <c r="G22" s="13"/>
      <c r="H22" s="13"/>
      <c r="I22" s="13"/>
      <c r="J22" s="13"/>
      <c r="K22" s="60">
        <v>1</v>
      </c>
      <c r="L22" s="15">
        <f t="shared" si="0"/>
        <v>0</v>
      </c>
      <c r="M22" s="15">
        <f t="shared" si="1"/>
        <v>0</v>
      </c>
      <c r="N22" s="15">
        <f t="shared" si="2"/>
        <v>0</v>
      </c>
      <c r="O22" s="15">
        <f t="shared" si="3"/>
        <v>0</v>
      </c>
      <c r="P22" s="15">
        <f t="shared" si="4"/>
        <v>0</v>
      </c>
      <c r="Q22" s="15">
        <f t="shared" si="10"/>
        <v>0</v>
      </c>
      <c r="R22" s="15">
        <f t="shared" si="5"/>
        <v>0</v>
      </c>
      <c r="S22" s="15">
        <f t="shared" si="6"/>
        <v>0</v>
      </c>
      <c r="T22" s="15">
        <f t="shared" si="7"/>
        <v>0</v>
      </c>
      <c r="U22" s="15">
        <f t="shared" si="8"/>
        <v>0</v>
      </c>
      <c r="V22" s="15">
        <f t="shared" si="11"/>
        <v>0</v>
      </c>
      <c r="W22" s="15">
        <f>AVERAGE(V21:V22)</f>
        <v>0</v>
      </c>
      <c r="X22" s="15">
        <f t="shared" si="12"/>
        <v>0</v>
      </c>
      <c r="Y22" s="15">
        <f>AVERAGE(X21:X22)</f>
        <v>0</v>
      </c>
      <c r="Z22" s="15">
        <f t="shared" si="13"/>
        <v>0</v>
      </c>
      <c r="AA22" s="15">
        <f>AVERAGE(Z21:Z22)</f>
        <v>0</v>
      </c>
      <c r="AB22" s="15">
        <f t="shared" si="14"/>
        <v>0</v>
      </c>
      <c r="AC22" s="15">
        <f>AVERAGE(AB21:AB22)</f>
        <v>0</v>
      </c>
      <c r="AD22" s="15">
        <f t="shared" si="15"/>
        <v>0</v>
      </c>
      <c r="AE22" s="15">
        <f>AVERAGE(AD21:AD22)</f>
        <v>0</v>
      </c>
      <c r="AF22" s="15">
        <f t="shared" si="9"/>
        <v>0</v>
      </c>
      <c r="AG22" s="15">
        <f>AVERAGE(AF21:AF22)</f>
        <v>0</v>
      </c>
    </row>
    <row r="23" spans="1:33">
      <c r="A23" s="109">
        <f>'TRB Record'!A16</f>
        <v>8</v>
      </c>
      <c r="C23" s="109">
        <f>'TRB Record'!C16</f>
        <v>0</v>
      </c>
      <c r="D23" s="109">
        <f>Lignin!E16</f>
        <v>0</v>
      </c>
      <c r="E23" s="38">
        <f>Lignin!U16</f>
        <v>86.73</v>
      </c>
      <c r="F23" s="13"/>
      <c r="G23" s="13"/>
      <c r="H23" s="13"/>
      <c r="I23" s="13"/>
      <c r="J23" s="13"/>
      <c r="K23" s="60">
        <v>1</v>
      </c>
      <c r="L23" s="15">
        <f t="shared" si="0"/>
        <v>0</v>
      </c>
      <c r="M23" s="15">
        <f t="shared" si="1"/>
        <v>0</v>
      </c>
      <c r="N23" s="15">
        <f t="shared" si="2"/>
        <v>0</v>
      </c>
      <c r="O23" s="15">
        <f t="shared" si="3"/>
        <v>0</v>
      </c>
      <c r="P23" s="15">
        <f t="shared" si="4"/>
        <v>0</v>
      </c>
      <c r="Q23" s="15">
        <f t="shared" si="10"/>
        <v>0</v>
      </c>
      <c r="R23" s="15">
        <f t="shared" si="5"/>
        <v>0</v>
      </c>
      <c r="S23" s="15">
        <f t="shared" si="6"/>
        <v>0</v>
      </c>
      <c r="T23" s="15">
        <f t="shared" si="7"/>
        <v>0</v>
      </c>
      <c r="U23" s="15">
        <f t="shared" si="8"/>
        <v>0</v>
      </c>
      <c r="V23" s="15">
        <f t="shared" si="11"/>
        <v>0</v>
      </c>
      <c r="W23" s="15"/>
      <c r="X23" s="15">
        <f t="shared" si="12"/>
        <v>0</v>
      </c>
      <c r="Y23" s="15"/>
      <c r="Z23" s="15">
        <f t="shared" si="13"/>
        <v>0</v>
      </c>
      <c r="AA23" s="15"/>
      <c r="AB23" s="15">
        <f t="shared" si="14"/>
        <v>0</v>
      </c>
      <c r="AC23" s="15"/>
      <c r="AD23" s="15">
        <f t="shared" si="15"/>
        <v>0</v>
      </c>
      <c r="AE23" s="15"/>
      <c r="AF23" s="15">
        <f t="shared" si="9"/>
        <v>0</v>
      </c>
      <c r="AG23" s="15"/>
    </row>
    <row r="24" spans="1:33">
      <c r="A24" s="109" t="str">
        <f>'TRB Record'!A17</f>
        <v>replicate 8</v>
      </c>
      <c r="C24" s="109">
        <f>'TRB Record'!C17</f>
        <v>0</v>
      </c>
      <c r="D24" s="109">
        <f>Lignin!E17</f>
        <v>0</v>
      </c>
      <c r="E24" s="38">
        <f>Lignin!U17</f>
        <v>86.73</v>
      </c>
      <c r="F24" s="13"/>
      <c r="G24" s="13"/>
      <c r="H24" s="13"/>
      <c r="I24" s="13"/>
      <c r="J24" s="13"/>
      <c r="K24" s="60">
        <v>1</v>
      </c>
      <c r="L24" s="15">
        <f t="shared" si="0"/>
        <v>0</v>
      </c>
      <c r="M24" s="15">
        <f t="shared" si="1"/>
        <v>0</v>
      </c>
      <c r="N24" s="15">
        <f t="shared" si="2"/>
        <v>0</v>
      </c>
      <c r="O24" s="15">
        <f t="shared" si="3"/>
        <v>0</v>
      </c>
      <c r="P24" s="15">
        <f t="shared" si="4"/>
        <v>0</v>
      </c>
      <c r="Q24" s="15">
        <f t="shared" si="10"/>
        <v>0</v>
      </c>
      <c r="R24" s="15">
        <f t="shared" si="5"/>
        <v>0</v>
      </c>
      <c r="S24" s="15">
        <f t="shared" si="6"/>
        <v>0</v>
      </c>
      <c r="T24" s="15">
        <f t="shared" si="7"/>
        <v>0</v>
      </c>
      <c r="U24" s="15">
        <f t="shared" si="8"/>
        <v>0</v>
      </c>
      <c r="V24" s="15">
        <f t="shared" si="11"/>
        <v>0</v>
      </c>
      <c r="W24" s="15">
        <f>AVERAGE(V23:V24)</f>
        <v>0</v>
      </c>
      <c r="X24" s="15">
        <f t="shared" si="12"/>
        <v>0</v>
      </c>
      <c r="Y24" s="15">
        <f>AVERAGE(X23:X24)</f>
        <v>0</v>
      </c>
      <c r="Z24" s="15">
        <f t="shared" si="13"/>
        <v>0</v>
      </c>
      <c r="AA24" s="15">
        <f>AVERAGE(Z23:Z24)</f>
        <v>0</v>
      </c>
      <c r="AB24" s="15">
        <f t="shared" si="14"/>
        <v>0</v>
      </c>
      <c r="AC24" s="15">
        <f>AVERAGE(AB23:AB24)</f>
        <v>0</v>
      </c>
      <c r="AD24" s="15">
        <f t="shared" si="15"/>
        <v>0</v>
      </c>
      <c r="AE24" s="15">
        <f>AVERAGE(AD23:AD24)</f>
        <v>0</v>
      </c>
      <c r="AF24" s="15">
        <f t="shared" si="9"/>
        <v>0</v>
      </c>
      <c r="AG24" s="15">
        <f>AVERAGE(AF23:AF24)</f>
        <v>0</v>
      </c>
    </row>
    <row r="25" spans="1:33">
      <c r="A25" s="109">
        <f>'TRB Record'!A18</f>
        <v>9</v>
      </c>
      <c r="C25" s="109">
        <f>'TRB Record'!C18</f>
        <v>0</v>
      </c>
      <c r="D25" s="109">
        <f>Lignin!E18</f>
        <v>0</v>
      </c>
      <c r="E25" s="38">
        <f>Lignin!U18</f>
        <v>86.73</v>
      </c>
      <c r="F25" s="13"/>
      <c r="G25" s="13"/>
      <c r="H25" s="13"/>
      <c r="I25" s="13"/>
      <c r="J25" s="13"/>
      <c r="K25" s="60">
        <v>1</v>
      </c>
      <c r="L25" s="15">
        <f t="shared" si="0"/>
        <v>0</v>
      </c>
      <c r="M25" s="15">
        <f t="shared" si="1"/>
        <v>0</v>
      </c>
      <c r="N25" s="15">
        <f t="shared" si="2"/>
        <v>0</v>
      </c>
      <c r="O25" s="15">
        <f t="shared" si="3"/>
        <v>0</v>
      </c>
      <c r="P25" s="15">
        <f t="shared" si="4"/>
        <v>0</v>
      </c>
      <c r="Q25" s="15">
        <f t="shared" si="10"/>
        <v>0</v>
      </c>
      <c r="R25" s="15">
        <f t="shared" si="5"/>
        <v>0</v>
      </c>
      <c r="S25" s="15">
        <f t="shared" si="6"/>
        <v>0</v>
      </c>
      <c r="T25" s="15">
        <f t="shared" si="7"/>
        <v>0</v>
      </c>
      <c r="U25" s="15">
        <f t="shared" si="8"/>
        <v>0</v>
      </c>
      <c r="V25" s="15">
        <f t="shared" si="11"/>
        <v>0</v>
      </c>
      <c r="W25" s="15"/>
      <c r="X25" s="15">
        <f t="shared" si="12"/>
        <v>0</v>
      </c>
      <c r="Y25" s="15"/>
      <c r="Z25" s="15">
        <f t="shared" si="13"/>
        <v>0</v>
      </c>
      <c r="AA25" s="15"/>
      <c r="AB25" s="15">
        <f t="shared" si="14"/>
        <v>0</v>
      </c>
      <c r="AC25" s="15"/>
      <c r="AD25" s="15">
        <f t="shared" si="15"/>
        <v>0</v>
      </c>
      <c r="AE25" s="15"/>
      <c r="AF25" s="15">
        <f t="shared" si="9"/>
        <v>0</v>
      </c>
      <c r="AG25" s="15"/>
    </row>
    <row r="26" spans="1:33">
      <c r="A26" s="109" t="str">
        <f>'TRB Record'!A19</f>
        <v>replicate 9</v>
      </c>
      <c r="C26" s="109">
        <f>'TRB Record'!C19</f>
        <v>0</v>
      </c>
      <c r="D26" s="109">
        <f>Lignin!E19</f>
        <v>0</v>
      </c>
      <c r="E26" s="38">
        <f>Lignin!U19</f>
        <v>86.73</v>
      </c>
      <c r="F26" s="13"/>
      <c r="G26" s="13"/>
      <c r="H26" s="13"/>
      <c r="I26" s="13"/>
      <c r="J26" s="13"/>
      <c r="K26" s="60">
        <v>1</v>
      </c>
      <c r="L26" s="15">
        <f t="shared" si="0"/>
        <v>0</v>
      </c>
      <c r="M26" s="15">
        <f t="shared" si="1"/>
        <v>0</v>
      </c>
      <c r="N26" s="15">
        <f t="shared" si="2"/>
        <v>0</v>
      </c>
      <c r="O26" s="15">
        <f t="shared" si="3"/>
        <v>0</v>
      </c>
      <c r="P26" s="15">
        <f t="shared" si="4"/>
        <v>0</v>
      </c>
      <c r="Q26" s="15">
        <f t="shared" si="10"/>
        <v>0</v>
      </c>
      <c r="R26" s="15">
        <f t="shared" si="5"/>
        <v>0</v>
      </c>
      <c r="S26" s="15">
        <f t="shared" si="6"/>
        <v>0</v>
      </c>
      <c r="T26" s="15">
        <f t="shared" si="7"/>
        <v>0</v>
      </c>
      <c r="U26" s="15">
        <f t="shared" si="8"/>
        <v>0</v>
      </c>
      <c r="V26" s="15">
        <f t="shared" si="11"/>
        <v>0</v>
      </c>
      <c r="W26" s="15">
        <f>AVERAGE(V25:V26)</f>
        <v>0</v>
      </c>
      <c r="X26" s="15">
        <f t="shared" si="12"/>
        <v>0</v>
      </c>
      <c r="Y26" s="15">
        <f>AVERAGE(X25:X26)</f>
        <v>0</v>
      </c>
      <c r="Z26" s="15">
        <f t="shared" si="13"/>
        <v>0</v>
      </c>
      <c r="AA26" s="15">
        <f>AVERAGE(Z25:Z26)</f>
        <v>0</v>
      </c>
      <c r="AB26" s="15">
        <f t="shared" si="14"/>
        <v>0</v>
      </c>
      <c r="AC26" s="15">
        <f>AVERAGE(AB25:AB26)</f>
        <v>0</v>
      </c>
      <c r="AD26" s="15">
        <f t="shared" si="15"/>
        <v>0</v>
      </c>
      <c r="AE26" s="15">
        <f>AVERAGE(AD25:AD26)</f>
        <v>0</v>
      </c>
      <c r="AF26" s="15">
        <f t="shared" si="9"/>
        <v>0</v>
      </c>
      <c r="AG26" s="15">
        <f>AVERAGE(AF25:AF26)</f>
        <v>0</v>
      </c>
    </row>
    <row r="27" spans="1:33">
      <c r="A27" s="109">
        <f>'TRB Record'!A20</f>
        <v>10</v>
      </c>
      <c r="C27" s="109">
        <f>'TRB Record'!C20</f>
        <v>0</v>
      </c>
      <c r="D27" s="109">
        <f>Lignin!E20</f>
        <v>0</v>
      </c>
      <c r="E27" s="38">
        <f>Lignin!U20</f>
        <v>86.73</v>
      </c>
      <c r="F27" s="13"/>
      <c r="G27" s="13"/>
      <c r="H27" s="13"/>
      <c r="I27" s="13"/>
      <c r="J27" s="13"/>
      <c r="K27" s="60">
        <v>1</v>
      </c>
      <c r="L27" s="15">
        <f t="shared" si="0"/>
        <v>0</v>
      </c>
      <c r="M27" s="15">
        <f t="shared" si="1"/>
        <v>0</v>
      </c>
      <c r="N27" s="15">
        <f t="shared" si="2"/>
        <v>0</v>
      </c>
      <c r="O27" s="15">
        <f t="shared" si="3"/>
        <v>0</v>
      </c>
      <c r="P27" s="15">
        <f t="shared" si="4"/>
        <v>0</v>
      </c>
      <c r="Q27" s="15">
        <f t="shared" si="10"/>
        <v>0</v>
      </c>
      <c r="R27" s="15">
        <f t="shared" si="5"/>
        <v>0</v>
      </c>
      <c r="S27" s="15">
        <f t="shared" si="6"/>
        <v>0</v>
      </c>
      <c r="T27" s="15">
        <f t="shared" si="7"/>
        <v>0</v>
      </c>
      <c r="U27" s="15">
        <f t="shared" si="8"/>
        <v>0</v>
      </c>
      <c r="V27" s="15">
        <f t="shared" si="11"/>
        <v>0</v>
      </c>
      <c r="W27" s="15"/>
      <c r="X27" s="15">
        <f t="shared" si="12"/>
        <v>0</v>
      </c>
      <c r="Y27" s="15"/>
      <c r="Z27" s="15">
        <f t="shared" si="13"/>
        <v>0</v>
      </c>
      <c r="AA27" s="15"/>
      <c r="AB27" s="15">
        <f t="shared" si="14"/>
        <v>0</v>
      </c>
      <c r="AC27" s="15"/>
      <c r="AD27" s="15">
        <f t="shared" si="15"/>
        <v>0</v>
      </c>
      <c r="AE27" s="15"/>
      <c r="AF27" s="15">
        <f t="shared" si="9"/>
        <v>0</v>
      </c>
      <c r="AG27" s="15"/>
    </row>
    <row r="28" spans="1:33">
      <c r="A28" s="109" t="str">
        <f>'TRB Record'!A21</f>
        <v>replicate 10</v>
      </c>
      <c r="C28" s="109">
        <f>'TRB Record'!C21</f>
        <v>0</v>
      </c>
      <c r="D28" s="109">
        <f>Lignin!E21</f>
        <v>0</v>
      </c>
      <c r="E28" s="38">
        <f>Lignin!U21</f>
        <v>86.73</v>
      </c>
      <c r="F28" s="13"/>
      <c r="G28" s="13"/>
      <c r="H28" s="13"/>
      <c r="I28" s="13"/>
      <c r="J28" s="13"/>
      <c r="K28" s="60">
        <v>1</v>
      </c>
      <c r="L28" s="15">
        <f t="shared" si="0"/>
        <v>0</v>
      </c>
      <c r="M28" s="15">
        <f t="shared" si="1"/>
        <v>0</v>
      </c>
      <c r="N28" s="15">
        <f t="shared" si="2"/>
        <v>0</v>
      </c>
      <c r="O28" s="15">
        <f t="shared" si="3"/>
        <v>0</v>
      </c>
      <c r="P28" s="15">
        <f t="shared" si="4"/>
        <v>0</v>
      </c>
      <c r="Q28" s="15">
        <f t="shared" si="10"/>
        <v>0</v>
      </c>
      <c r="R28" s="15">
        <f t="shared" si="5"/>
        <v>0</v>
      </c>
      <c r="S28" s="15">
        <f t="shared" si="6"/>
        <v>0</v>
      </c>
      <c r="T28" s="15">
        <f t="shared" si="7"/>
        <v>0</v>
      </c>
      <c r="U28" s="15">
        <f t="shared" si="8"/>
        <v>0</v>
      </c>
      <c r="V28" s="15">
        <f t="shared" si="11"/>
        <v>0</v>
      </c>
      <c r="W28" s="15">
        <f>AVERAGE(V27:V28)</f>
        <v>0</v>
      </c>
      <c r="X28" s="15">
        <f t="shared" si="12"/>
        <v>0</v>
      </c>
      <c r="Y28" s="15">
        <f>AVERAGE(X27:X28)</f>
        <v>0</v>
      </c>
      <c r="Z28" s="15">
        <f t="shared" si="13"/>
        <v>0</v>
      </c>
      <c r="AA28" s="15">
        <f>AVERAGE(Z27:Z28)</f>
        <v>0</v>
      </c>
      <c r="AB28" s="15">
        <f t="shared" si="14"/>
        <v>0</v>
      </c>
      <c r="AC28" s="15">
        <f>AVERAGE(AB27:AB28)</f>
        <v>0</v>
      </c>
      <c r="AD28" s="15">
        <f t="shared" si="15"/>
        <v>0</v>
      </c>
      <c r="AE28" s="15">
        <f>AVERAGE(AD27:AD28)</f>
        <v>0</v>
      </c>
      <c r="AF28" s="15">
        <f t="shared" si="9"/>
        <v>0</v>
      </c>
      <c r="AG28" s="15">
        <f>AVERAGE(AF27:AF28)</f>
        <v>0</v>
      </c>
    </row>
    <row r="29" spans="1:33">
      <c r="A29" s="109">
        <f>'TRB Record'!A22</f>
        <v>11</v>
      </c>
      <c r="C29" s="109">
        <f>'TRB Record'!C22</f>
        <v>0</v>
      </c>
      <c r="D29" s="109">
        <f>Lignin!E22</f>
        <v>0</v>
      </c>
      <c r="E29" s="38">
        <f>Lignin!U22</f>
        <v>86.73</v>
      </c>
      <c r="F29" s="13"/>
      <c r="G29" s="13"/>
      <c r="H29" s="13"/>
      <c r="I29" s="13"/>
      <c r="J29" s="13"/>
      <c r="K29" s="60">
        <v>1</v>
      </c>
      <c r="L29" s="15">
        <f t="shared" si="0"/>
        <v>0</v>
      </c>
      <c r="M29" s="15">
        <f t="shared" si="1"/>
        <v>0</v>
      </c>
      <c r="N29" s="15">
        <f t="shared" si="2"/>
        <v>0</v>
      </c>
      <c r="O29" s="15">
        <f t="shared" si="3"/>
        <v>0</v>
      </c>
      <c r="P29" s="15">
        <f t="shared" si="4"/>
        <v>0</v>
      </c>
      <c r="Q29" s="15">
        <f t="shared" si="10"/>
        <v>0</v>
      </c>
      <c r="R29" s="15">
        <f t="shared" si="5"/>
        <v>0</v>
      </c>
      <c r="S29" s="15">
        <f t="shared" si="6"/>
        <v>0</v>
      </c>
      <c r="T29" s="15">
        <f t="shared" si="7"/>
        <v>0</v>
      </c>
      <c r="U29" s="15">
        <f t="shared" si="8"/>
        <v>0</v>
      </c>
      <c r="V29" s="15">
        <f t="shared" si="11"/>
        <v>0</v>
      </c>
      <c r="W29" s="15"/>
      <c r="X29" s="15">
        <f t="shared" si="12"/>
        <v>0</v>
      </c>
      <c r="Y29" s="15"/>
      <c r="Z29" s="15">
        <f t="shared" si="13"/>
        <v>0</v>
      </c>
      <c r="AA29" s="15"/>
      <c r="AB29" s="15">
        <f t="shared" si="14"/>
        <v>0</v>
      </c>
      <c r="AC29" s="15"/>
      <c r="AD29" s="15">
        <f t="shared" si="15"/>
        <v>0</v>
      </c>
      <c r="AE29" s="15"/>
      <c r="AF29" s="15">
        <f t="shared" si="9"/>
        <v>0</v>
      </c>
      <c r="AG29" s="15"/>
    </row>
    <row r="30" spans="1:33" s="14" customFormat="1">
      <c r="A30" s="36" t="str">
        <f>'TRB Record'!A23</f>
        <v>replicate 11</v>
      </c>
      <c r="B30" s="2"/>
      <c r="C30" s="109">
        <f>'TRB Record'!C23</f>
        <v>0</v>
      </c>
      <c r="D30" s="109">
        <f>Lignin!E23</f>
        <v>0</v>
      </c>
      <c r="E30" s="38">
        <f>Lignin!U23</f>
        <v>86.73</v>
      </c>
      <c r="F30" s="13"/>
      <c r="G30" s="13"/>
      <c r="H30" s="13"/>
      <c r="I30" s="13"/>
      <c r="J30" s="13"/>
      <c r="K30" s="60">
        <v>1</v>
      </c>
      <c r="L30" s="15">
        <f t="shared" si="0"/>
        <v>0</v>
      </c>
      <c r="M30" s="15">
        <f t="shared" si="1"/>
        <v>0</v>
      </c>
      <c r="N30" s="15">
        <f t="shared" si="2"/>
        <v>0</v>
      </c>
      <c r="O30" s="15">
        <f t="shared" si="3"/>
        <v>0</v>
      </c>
      <c r="P30" s="15">
        <f t="shared" si="4"/>
        <v>0</v>
      </c>
      <c r="Q30" s="15">
        <f t="shared" si="10"/>
        <v>0</v>
      </c>
      <c r="R30" s="15">
        <f t="shared" si="5"/>
        <v>0</v>
      </c>
      <c r="S30" s="15">
        <f t="shared" si="6"/>
        <v>0</v>
      </c>
      <c r="T30" s="15">
        <f t="shared" si="7"/>
        <v>0</v>
      </c>
      <c r="U30" s="15">
        <f t="shared" si="8"/>
        <v>0</v>
      </c>
      <c r="V30" s="15">
        <f t="shared" si="11"/>
        <v>0</v>
      </c>
      <c r="W30" s="15">
        <f>AVERAGE(V29:V30)</f>
        <v>0</v>
      </c>
      <c r="X30" s="15">
        <f t="shared" si="12"/>
        <v>0</v>
      </c>
      <c r="Y30" s="15">
        <f>AVERAGE(X29:X30)</f>
        <v>0</v>
      </c>
      <c r="Z30" s="15">
        <f t="shared" si="13"/>
        <v>0</v>
      </c>
      <c r="AA30" s="15">
        <f>AVERAGE(Z29:Z30)</f>
        <v>0</v>
      </c>
      <c r="AB30" s="15">
        <f t="shared" si="14"/>
        <v>0</v>
      </c>
      <c r="AC30" s="15">
        <f>AVERAGE(AB29:AB30)</f>
        <v>0</v>
      </c>
      <c r="AD30" s="15">
        <f t="shared" si="15"/>
        <v>0</v>
      </c>
      <c r="AE30" s="15">
        <f>AVERAGE(AD29:AD30)</f>
        <v>0</v>
      </c>
      <c r="AF30" s="15">
        <f t="shared" si="9"/>
        <v>0</v>
      </c>
      <c r="AG30" s="15">
        <f>AVERAGE(AF29:AF30)</f>
        <v>0</v>
      </c>
    </row>
    <row r="31" spans="1:33">
      <c r="A31" s="109">
        <f>'TRB Record'!A24</f>
        <v>12</v>
      </c>
      <c r="C31" s="109">
        <f>'TRB Record'!C24</f>
        <v>0</v>
      </c>
      <c r="D31" s="109">
        <f>Lignin!E24</f>
        <v>0</v>
      </c>
      <c r="E31" s="38">
        <f>Lignin!U24</f>
        <v>86.73</v>
      </c>
      <c r="F31" s="13"/>
      <c r="G31" s="13"/>
      <c r="H31" s="13"/>
      <c r="I31" s="13"/>
      <c r="J31" s="13"/>
      <c r="K31" s="60">
        <v>1</v>
      </c>
      <c r="L31" s="15">
        <f t="shared" si="0"/>
        <v>0</v>
      </c>
      <c r="M31" s="15">
        <f t="shared" si="1"/>
        <v>0</v>
      </c>
      <c r="N31" s="15">
        <f t="shared" si="2"/>
        <v>0</v>
      </c>
      <c r="O31" s="15">
        <f t="shared" si="3"/>
        <v>0</v>
      </c>
      <c r="P31" s="15">
        <f t="shared" si="4"/>
        <v>0</v>
      </c>
      <c r="Q31" s="15">
        <f t="shared" si="10"/>
        <v>0</v>
      </c>
      <c r="R31" s="15">
        <f t="shared" si="5"/>
        <v>0</v>
      </c>
      <c r="S31" s="15">
        <f t="shared" si="6"/>
        <v>0</v>
      </c>
      <c r="T31" s="15">
        <f t="shared" si="7"/>
        <v>0</v>
      </c>
      <c r="U31" s="15">
        <f t="shared" si="8"/>
        <v>0</v>
      </c>
      <c r="V31" s="15">
        <f t="shared" si="11"/>
        <v>0</v>
      </c>
      <c r="W31" s="15"/>
      <c r="X31" s="15">
        <f t="shared" si="12"/>
        <v>0</v>
      </c>
      <c r="Y31" s="15"/>
      <c r="Z31" s="15">
        <f t="shared" si="13"/>
        <v>0</v>
      </c>
      <c r="AA31" s="15"/>
      <c r="AB31" s="15">
        <f t="shared" si="14"/>
        <v>0</v>
      </c>
      <c r="AC31" s="15"/>
      <c r="AD31" s="15">
        <f t="shared" si="15"/>
        <v>0</v>
      </c>
      <c r="AE31" s="15"/>
      <c r="AF31" s="15">
        <f t="shared" si="9"/>
        <v>0</v>
      </c>
      <c r="AG31" s="15"/>
    </row>
    <row r="32" spans="1:33">
      <c r="A32" s="109" t="str">
        <f>'TRB Record'!A25</f>
        <v>replicate 12</v>
      </c>
      <c r="C32" s="109">
        <f>'TRB Record'!C25</f>
        <v>0</v>
      </c>
      <c r="D32" s="109">
        <f>Lignin!E25</f>
        <v>0</v>
      </c>
      <c r="E32" s="38">
        <f>Lignin!U25</f>
        <v>86.73</v>
      </c>
      <c r="F32" s="13"/>
      <c r="G32" s="13"/>
      <c r="H32" s="13"/>
      <c r="I32" s="13"/>
      <c r="J32" s="13"/>
      <c r="K32" s="60">
        <v>1</v>
      </c>
      <c r="L32" s="15">
        <f t="shared" si="0"/>
        <v>0</v>
      </c>
      <c r="M32" s="15">
        <f t="shared" si="1"/>
        <v>0</v>
      </c>
      <c r="N32" s="15">
        <f t="shared" si="2"/>
        <v>0</v>
      </c>
      <c r="O32" s="15">
        <f t="shared" si="3"/>
        <v>0</v>
      </c>
      <c r="P32" s="15">
        <f t="shared" si="4"/>
        <v>0</v>
      </c>
      <c r="Q32" s="15">
        <f t="shared" si="10"/>
        <v>0</v>
      </c>
      <c r="R32" s="15">
        <f t="shared" si="5"/>
        <v>0</v>
      </c>
      <c r="S32" s="15">
        <f t="shared" si="6"/>
        <v>0</v>
      </c>
      <c r="T32" s="15">
        <f t="shared" si="7"/>
        <v>0</v>
      </c>
      <c r="U32" s="15">
        <f t="shared" si="8"/>
        <v>0</v>
      </c>
      <c r="V32" s="15">
        <f t="shared" si="11"/>
        <v>0</v>
      </c>
      <c r="W32" s="15">
        <f>AVERAGE(V31:V32)</f>
        <v>0</v>
      </c>
      <c r="X32" s="15">
        <f t="shared" si="12"/>
        <v>0</v>
      </c>
      <c r="Y32" s="15">
        <f>AVERAGE(X31:X32)</f>
        <v>0</v>
      </c>
      <c r="Z32" s="15">
        <f t="shared" si="13"/>
        <v>0</v>
      </c>
      <c r="AA32" s="15">
        <f>AVERAGE(Z31:Z32)</f>
        <v>0</v>
      </c>
      <c r="AB32" s="15">
        <f t="shared" si="14"/>
        <v>0</v>
      </c>
      <c r="AC32" s="15">
        <f>AVERAGE(AB31:AB32)</f>
        <v>0</v>
      </c>
      <c r="AD32" s="15">
        <f t="shared" si="15"/>
        <v>0</v>
      </c>
      <c r="AE32" s="15">
        <f>AVERAGE(AD31:AD32)</f>
        <v>0</v>
      </c>
      <c r="AF32" s="15">
        <f t="shared" si="9"/>
        <v>0</v>
      </c>
      <c r="AG32" s="15">
        <f>AVERAGE(AF31:AF32)</f>
        <v>0</v>
      </c>
    </row>
    <row r="33" spans="1:33">
      <c r="A33" s="109">
        <f>'TRB Record'!A26</f>
        <v>13</v>
      </c>
      <c r="C33" s="109">
        <f>'TRB Record'!C26</f>
        <v>0</v>
      </c>
      <c r="D33" s="109">
        <f>Lignin!E26</f>
        <v>0</v>
      </c>
      <c r="E33" s="38">
        <f>Lignin!U26</f>
        <v>86.73</v>
      </c>
      <c r="F33" s="13"/>
      <c r="G33" s="13"/>
      <c r="H33" s="13"/>
      <c r="I33" s="13"/>
      <c r="J33" s="13"/>
      <c r="K33" s="60">
        <v>1</v>
      </c>
      <c r="L33" s="15">
        <f t="shared" si="0"/>
        <v>0</v>
      </c>
      <c r="M33" s="15">
        <f t="shared" si="1"/>
        <v>0</v>
      </c>
      <c r="N33" s="15">
        <f t="shared" si="2"/>
        <v>0</v>
      </c>
      <c r="O33" s="15">
        <f t="shared" si="3"/>
        <v>0</v>
      </c>
      <c r="P33" s="15">
        <f t="shared" si="4"/>
        <v>0</v>
      </c>
      <c r="Q33" s="15">
        <f t="shared" si="10"/>
        <v>0</v>
      </c>
      <c r="R33" s="15">
        <f t="shared" si="5"/>
        <v>0</v>
      </c>
      <c r="S33" s="15">
        <f t="shared" si="6"/>
        <v>0</v>
      </c>
      <c r="T33" s="15">
        <f t="shared" si="7"/>
        <v>0</v>
      </c>
      <c r="U33" s="15">
        <f t="shared" si="8"/>
        <v>0</v>
      </c>
      <c r="V33" s="15">
        <f t="shared" si="11"/>
        <v>0</v>
      </c>
      <c r="W33" s="15"/>
      <c r="X33" s="15">
        <f t="shared" si="12"/>
        <v>0</v>
      </c>
      <c r="Y33" s="15"/>
      <c r="Z33" s="15">
        <f t="shared" si="13"/>
        <v>0</v>
      </c>
      <c r="AA33" s="15"/>
      <c r="AB33" s="15">
        <f t="shared" si="14"/>
        <v>0</v>
      </c>
      <c r="AC33" s="15"/>
      <c r="AD33" s="15">
        <f t="shared" si="15"/>
        <v>0</v>
      </c>
      <c r="AE33" s="15"/>
      <c r="AF33" s="15">
        <f t="shared" si="9"/>
        <v>0</v>
      </c>
      <c r="AG33" s="15"/>
    </row>
    <row r="34" spans="1:33">
      <c r="A34" s="109" t="str">
        <f>'TRB Record'!A27</f>
        <v>replicate 13</v>
      </c>
      <c r="C34" s="109">
        <f>'TRB Record'!C27</f>
        <v>0</v>
      </c>
      <c r="D34" s="109">
        <f>Lignin!E27</f>
        <v>0</v>
      </c>
      <c r="E34" s="38">
        <f>Lignin!U27</f>
        <v>86.73</v>
      </c>
      <c r="F34" s="13"/>
      <c r="G34" s="13"/>
      <c r="H34" s="13"/>
      <c r="I34" s="13"/>
      <c r="J34" s="13"/>
      <c r="K34" s="60">
        <v>1</v>
      </c>
      <c r="L34" s="15">
        <f t="shared" si="0"/>
        <v>0</v>
      </c>
      <c r="M34" s="15">
        <f t="shared" si="1"/>
        <v>0</v>
      </c>
      <c r="N34" s="15">
        <f t="shared" si="2"/>
        <v>0</v>
      </c>
      <c r="O34" s="15">
        <f t="shared" si="3"/>
        <v>0</v>
      </c>
      <c r="P34" s="15">
        <f t="shared" si="4"/>
        <v>0</v>
      </c>
      <c r="Q34" s="15">
        <f t="shared" si="10"/>
        <v>0</v>
      </c>
      <c r="R34" s="15">
        <f t="shared" si="5"/>
        <v>0</v>
      </c>
      <c r="S34" s="15">
        <f t="shared" si="6"/>
        <v>0</v>
      </c>
      <c r="T34" s="15">
        <f t="shared" si="7"/>
        <v>0</v>
      </c>
      <c r="U34" s="15">
        <f t="shared" si="8"/>
        <v>0</v>
      </c>
      <c r="V34" s="15">
        <f t="shared" si="11"/>
        <v>0</v>
      </c>
      <c r="W34" s="15">
        <f>AVERAGE(V33:V34)</f>
        <v>0</v>
      </c>
      <c r="X34" s="15">
        <f t="shared" si="12"/>
        <v>0</v>
      </c>
      <c r="Y34" s="15">
        <f>AVERAGE(X33:X34)</f>
        <v>0</v>
      </c>
      <c r="Z34" s="15">
        <f t="shared" si="13"/>
        <v>0</v>
      </c>
      <c r="AA34" s="15">
        <f>AVERAGE(Z33:Z34)</f>
        <v>0</v>
      </c>
      <c r="AB34" s="15">
        <f t="shared" si="14"/>
        <v>0</v>
      </c>
      <c r="AC34" s="15">
        <f>AVERAGE(AB33:AB34)</f>
        <v>0</v>
      </c>
      <c r="AD34" s="15">
        <f t="shared" si="15"/>
        <v>0</v>
      </c>
      <c r="AE34" s="15">
        <f>AVERAGE(AD33:AD34)</f>
        <v>0</v>
      </c>
      <c r="AF34" s="15">
        <f t="shared" si="9"/>
        <v>0</v>
      </c>
      <c r="AG34" s="15">
        <f>AVERAGE(AF33:AF34)</f>
        <v>0</v>
      </c>
    </row>
    <row r="35" spans="1:33">
      <c r="A35" s="109">
        <f>'TRB Record'!A28</f>
        <v>14</v>
      </c>
      <c r="C35" s="109">
        <f>'TRB Record'!C28</f>
        <v>0</v>
      </c>
      <c r="D35" s="109">
        <f>Lignin!E28</f>
        <v>0</v>
      </c>
      <c r="E35" s="38">
        <f>Lignin!U28</f>
        <v>86.73</v>
      </c>
      <c r="F35" s="13"/>
      <c r="G35" s="13"/>
      <c r="H35" s="13"/>
      <c r="I35" s="13"/>
      <c r="J35" s="13"/>
      <c r="K35" s="60">
        <v>1</v>
      </c>
      <c r="L35" s="15">
        <f t="shared" si="0"/>
        <v>0</v>
      </c>
      <c r="M35" s="15">
        <f t="shared" si="1"/>
        <v>0</v>
      </c>
      <c r="N35" s="15">
        <f t="shared" si="2"/>
        <v>0</v>
      </c>
      <c r="O35" s="15">
        <f t="shared" si="3"/>
        <v>0</v>
      </c>
      <c r="P35" s="15">
        <f t="shared" si="4"/>
        <v>0</v>
      </c>
      <c r="Q35" s="15">
        <f t="shared" si="10"/>
        <v>0</v>
      </c>
      <c r="R35" s="15">
        <f t="shared" si="5"/>
        <v>0</v>
      </c>
      <c r="S35" s="15">
        <f t="shared" si="6"/>
        <v>0</v>
      </c>
      <c r="T35" s="15">
        <f t="shared" si="7"/>
        <v>0</v>
      </c>
      <c r="U35" s="15">
        <f t="shared" si="8"/>
        <v>0</v>
      </c>
      <c r="V35" s="15">
        <f t="shared" si="11"/>
        <v>0</v>
      </c>
      <c r="W35" s="15"/>
      <c r="X35" s="15">
        <f t="shared" si="12"/>
        <v>0</v>
      </c>
      <c r="Y35" s="15"/>
      <c r="Z35" s="15">
        <f t="shared" si="13"/>
        <v>0</v>
      </c>
      <c r="AA35" s="15"/>
      <c r="AB35" s="15">
        <f t="shared" si="14"/>
        <v>0</v>
      </c>
      <c r="AC35" s="15"/>
      <c r="AD35" s="15">
        <f t="shared" si="15"/>
        <v>0</v>
      </c>
      <c r="AE35" s="15"/>
      <c r="AF35" s="15">
        <f t="shared" si="9"/>
        <v>0</v>
      </c>
      <c r="AG35" s="15"/>
    </row>
    <row r="36" spans="1:33">
      <c r="A36" s="109" t="str">
        <f>'TRB Record'!A29</f>
        <v>replicate 14</v>
      </c>
      <c r="C36" s="109">
        <f>'TRB Record'!C29</f>
        <v>0</v>
      </c>
      <c r="D36" s="109">
        <f>Lignin!E29</f>
        <v>0</v>
      </c>
      <c r="E36" s="38">
        <f>Lignin!U29</f>
        <v>86.73</v>
      </c>
      <c r="F36" s="13"/>
      <c r="G36" s="13"/>
      <c r="H36" s="13"/>
      <c r="I36" s="13"/>
      <c r="J36" s="13"/>
      <c r="K36" s="60">
        <v>1</v>
      </c>
      <c r="L36" s="15">
        <f t="shared" si="0"/>
        <v>0</v>
      </c>
      <c r="M36" s="15">
        <f t="shared" si="1"/>
        <v>0</v>
      </c>
      <c r="N36" s="15">
        <f t="shared" si="2"/>
        <v>0</v>
      </c>
      <c r="O36" s="15">
        <f t="shared" si="3"/>
        <v>0</v>
      </c>
      <c r="P36" s="15">
        <f t="shared" si="4"/>
        <v>0</v>
      </c>
      <c r="Q36" s="15">
        <f t="shared" si="10"/>
        <v>0</v>
      </c>
      <c r="R36" s="15">
        <f t="shared" si="5"/>
        <v>0</v>
      </c>
      <c r="S36" s="15">
        <f t="shared" si="6"/>
        <v>0</v>
      </c>
      <c r="T36" s="15">
        <f t="shared" si="7"/>
        <v>0</v>
      </c>
      <c r="U36" s="15">
        <f t="shared" si="8"/>
        <v>0</v>
      </c>
      <c r="V36" s="15">
        <f t="shared" si="11"/>
        <v>0</v>
      </c>
      <c r="W36" s="15">
        <f>AVERAGE(V35:V36)</f>
        <v>0</v>
      </c>
      <c r="X36" s="15">
        <f t="shared" si="12"/>
        <v>0</v>
      </c>
      <c r="Y36" s="15">
        <f>AVERAGE(X35:X36)</f>
        <v>0</v>
      </c>
      <c r="Z36" s="15">
        <f t="shared" si="13"/>
        <v>0</v>
      </c>
      <c r="AA36" s="15">
        <f>AVERAGE(Z35:Z36)</f>
        <v>0</v>
      </c>
      <c r="AB36" s="15">
        <f t="shared" si="14"/>
        <v>0</v>
      </c>
      <c r="AC36" s="15">
        <f>AVERAGE(AB35:AB36)</f>
        <v>0</v>
      </c>
      <c r="AD36" s="15">
        <f t="shared" si="15"/>
        <v>0</v>
      </c>
      <c r="AE36" s="15">
        <f>AVERAGE(AD35:AD36)</f>
        <v>0</v>
      </c>
      <c r="AF36" s="15">
        <f t="shared" si="9"/>
        <v>0</v>
      </c>
      <c r="AG36" s="15">
        <f>AVERAGE(AF35:AF36)</f>
        <v>0</v>
      </c>
    </row>
    <row r="37" spans="1:33">
      <c r="A37" s="109">
        <f>'TRB Record'!A30</f>
        <v>15</v>
      </c>
      <c r="C37" s="109">
        <f>'TRB Record'!C30</f>
        <v>0</v>
      </c>
      <c r="D37" s="109">
        <f>Lignin!E30</f>
        <v>0</v>
      </c>
      <c r="E37" s="38">
        <f>Lignin!U30</f>
        <v>86.73</v>
      </c>
      <c r="F37" s="13"/>
      <c r="G37" s="13"/>
      <c r="H37" s="13"/>
      <c r="I37" s="13"/>
      <c r="J37" s="13"/>
      <c r="K37" s="60">
        <v>1</v>
      </c>
      <c r="L37" s="15">
        <f t="shared" si="0"/>
        <v>0</v>
      </c>
      <c r="M37" s="15">
        <f t="shared" si="1"/>
        <v>0</v>
      </c>
      <c r="N37" s="15">
        <f t="shared" si="2"/>
        <v>0</v>
      </c>
      <c r="O37" s="15">
        <f t="shared" si="3"/>
        <v>0</v>
      </c>
      <c r="P37" s="15">
        <f t="shared" si="4"/>
        <v>0</v>
      </c>
      <c r="Q37" s="15">
        <f t="shared" si="10"/>
        <v>0</v>
      </c>
      <c r="R37" s="15">
        <f t="shared" si="5"/>
        <v>0</v>
      </c>
      <c r="S37" s="15">
        <f t="shared" si="6"/>
        <v>0</v>
      </c>
      <c r="T37" s="15">
        <f t="shared" si="7"/>
        <v>0</v>
      </c>
      <c r="U37" s="15">
        <f t="shared" si="8"/>
        <v>0</v>
      </c>
      <c r="V37" s="15">
        <f t="shared" si="11"/>
        <v>0</v>
      </c>
      <c r="W37" s="15"/>
      <c r="X37" s="15">
        <f t="shared" si="12"/>
        <v>0</v>
      </c>
      <c r="Y37" s="15"/>
      <c r="Z37" s="15">
        <f t="shared" si="13"/>
        <v>0</v>
      </c>
      <c r="AA37" s="15"/>
      <c r="AB37" s="15">
        <f t="shared" si="14"/>
        <v>0</v>
      </c>
      <c r="AC37" s="15"/>
      <c r="AD37" s="15">
        <f t="shared" si="15"/>
        <v>0</v>
      </c>
      <c r="AE37" s="15"/>
      <c r="AF37" s="15">
        <f t="shared" si="9"/>
        <v>0</v>
      </c>
      <c r="AG37" s="15"/>
    </row>
    <row r="38" spans="1:33">
      <c r="A38" s="109" t="str">
        <f>'TRB Record'!A31</f>
        <v>replicate 15</v>
      </c>
      <c r="C38" s="109">
        <f>'TRB Record'!C31</f>
        <v>0</v>
      </c>
      <c r="D38" s="109">
        <f>Lignin!E31</f>
        <v>0</v>
      </c>
      <c r="E38" s="38">
        <f>Lignin!U31</f>
        <v>86.73</v>
      </c>
      <c r="F38" s="13"/>
      <c r="G38" s="13"/>
      <c r="H38" s="13"/>
      <c r="I38" s="13"/>
      <c r="J38" s="13"/>
      <c r="K38" s="60">
        <v>1</v>
      </c>
      <c r="L38" s="15">
        <f t="shared" si="0"/>
        <v>0</v>
      </c>
      <c r="M38" s="15">
        <f t="shared" si="1"/>
        <v>0</v>
      </c>
      <c r="N38" s="15">
        <f t="shared" si="2"/>
        <v>0</v>
      </c>
      <c r="O38" s="15">
        <f t="shared" si="3"/>
        <v>0</v>
      </c>
      <c r="P38" s="15">
        <f t="shared" si="4"/>
        <v>0</v>
      </c>
      <c r="Q38" s="15">
        <f t="shared" si="10"/>
        <v>0</v>
      </c>
      <c r="R38" s="15">
        <f t="shared" si="5"/>
        <v>0</v>
      </c>
      <c r="S38" s="15">
        <f t="shared" si="6"/>
        <v>0</v>
      </c>
      <c r="T38" s="15">
        <f t="shared" si="7"/>
        <v>0</v>
      </c>
      <c r="U38" s="15">
        <f t="shared" si="8"/>
        <v>0</v>
      </c>
      <c r="V38" s="15">
        <f t="shared" si="11"/>
        <v>0</v>
      </c>
      <c r="W38" s="15">
        <f>AVERAGE(V37:V38)</f>
        <v>0</v>
      </c>
      <c r="X38" s="15">
        <f t="shared" si="12"/>
        <v>0</v>
      </c>
      <c r="Y38" s="15">
        <f>AVERAGE(X37:X38)</f>
        <v>0</v>
      </c>
      <c r="Z38" s="15">
        <f t="shared" si="13"/>
        <v>0</v>
      </c>
      <c r="AA38" s="15">
        <f>AVERAGE(Z37:Z38)</f>
        <v>0</v>
      </c>
      <c r="AB38" s="15">
        <f t="shared" si="14"/>
        <v>0</v>
      </c>
      <c r="AC38" s="15">
        <f>AVERAGE(AB37:AB38)</f>
        <v>0</v>
      </c>
      <c r="AD38" s="15">
        <f t="shared" si="15"/>
        <v>0</v>
      </c>
      <c r="AE38" s="15">
        <f>AVERAGE(AD37:AD38)</f>
        <v>0</v>
      </c>
      <c r="AF38" s="15">
        <f t="shared" si="9"/>
        <v>0</v>
      </c>
      <c r="AG38" s="15">
        <f>AVERAGE(AF37:AF38)</f>
        <v>0</v>
      </c>
    </row>
    <row r="39" spans="1:33">
      <c r="A39" s="109">
        <f>'TRB Record'!A32</f>
        <v>16</v>
      </c>
      <c r="C39" s="109">
        <f>'TRB Record'!C32</f>
        <v>0</v>
      </c>
      <c r="D39" s="109">
        <f>Lignin!E32</f>
        <v>0</v>
      </c>
      <c r="E39" s="38">
        <f>Lignin!U32</f>
        <v>86.73</v>
      </c>
      <c r="F39" s="13"/>
      <c r="G39" s="13"/>
      <c r="H39" s="13"/>
      <c r="I39" s="13"/>
      <c r="J39" s="13"/>
      <c r="K39" s="60">
        <v>1</v>
      </c>
      <c r="L39" s="15">
        <f t="shared" si="0"/>
        <v>0</v>
      </c>
      <c r="M39" s="15">
        <f t="shared" si="1"/>
        <v>0</v>
      </c>
      <c r="N39" s="15">
        <f t="shared" si="2"/>
        <v>0</v>
      </c>
      <c r="O39" s="15">
        <f t="shared" si="3"/>
        <v>0</v>
      </c>
      <c r="P39" s="15">
        <f t="shared" si="4"/>
        <v>0</v>
      </c>
      <c r="Q39" s="15">
        <f t="shared" si="10"/>
        <v>0</v>
      </c>
      <c r="R39" s="15">
        <f t="shared" si="5"/>
        <v>0</v>
      </c>
      <c r="S39" s="15">
        <f t="shared" si="6"/>
        <v>0</v>
      </c>
      <c r="T39" s="15">
        <f t="shared" si="7"/>
        <v>0</v>
      </c>
      <c r="U39" s="15">
        <f t="shared" si="8"/>
        <v>0</v>
      </c>
      <c r="V39" s="15">
        <f t="shared" si="11"/>
        <v>0</v>
      </c>
      <c r="W39" s="15"/>
      <c r="X39" s="15">
        <f t="shared" si="12"/>
        <v>0</v>
      </c>
      <c r="Y39" s="15"/>
      <c r="Z39" s="15">
        <f t="shared" si="13"/>
        <v>0</v>
      </c>
      <c r="AA39" s="15"/>
      <c r="AB39" s="15">
        <f t="shared" si="14"/>
        <v>0</v>
      </c>
      <c r="AC39" s="15"/>
      <c r="AD39" s="15">
        <f t="shared" si="15"/>
        <v>0</v>
      </c>
      <c r="AE39" s="15"/>
      <c r="AF39" s="15">
        <f t="shared" si="9"/>
        <v>0</v>
      </c>
      <c r="AG39" s="15"/>
    </row>
    <row r="40" spans="1:33">
      <c r="A40" s="109" t="str">
        <f>'TRB Record'!A33</f>
        <v>replicate 16</v>
      </c>
      <c r="C40" s="109">
        <f>'TRB Record'!C33</f>
        <v>0</v>
      </c>
      <c r="D40" s="109">
        <f>Lignin!E33</f>
        <v>0</v>
      </c>
      <c r="E40" s="38">
        <f>Lignin!U33</f>
        <v>86.73</v>
      </c>
      <c r="F40" s="13"/>
      <c r="G40" s="13"/>
      <c r="H40" s="13"/>
      <c r="I40" s="13"/>
      <c r="J40" s="13"/>
      <c r="K40" s="60">
        <v>1</v>
      </c>
      <c r="L40" s="15">
        <f t="shared" si="0"/>
        <v>0</v>
      </c>
      <c r="M40" s="15">
        <f t="shared" si="1"/>
        <v>0</v>
      </c>
      <c r="N40" s="15">
        <f t="shared" si="2"/>
        <v>0</v>
      </c>
      <c r="O40" s="15">
        <f t="shared" si="3"/>
        <v>0</v>
      </c>
      <c r="P40" s="15">
        <f t="shared" si="4"/>
        <v>0</v>
      </c>
      <c r="Q40" s="15">
        <f t="shared" si="10"/>
        <v>0</v>
      </c>
      <c r="R40" s="15">
        <f t="shared" si="5"/>
        <v>0</v>
      </c>
      <c r="S40" s="15">
        <f t="shared" si="6"/>
        <v>0</v>
      </c>
      <c r="T40" s="15">
        <f t="shared" si="7"/>
        <v>0</v>
      </c>
      <c r="U40" s="15">
        <f t="shared" si="8"/>
        <v>0</v>
      </c>
      <c r="V40" s="15">
        <f t="shared" si="11"/>
        <v>0</v>
      </c>
      <c r="W40" s="15">
        <f>AVERAGE(V39:V40)</f>
        <v>0</v>
      </c>
      <c r="X40" s="15">
        <f t="shared" si="12"/>
        <v>0</v>
      </c>
      <c r="Y40" s="15">
        <f>AVERAGE(X39:X40)</f>
        <v>0</v>
      </c>
      <c r="Z40" s="15">
        <f t="shared" si="13"/>
        <v>0</v>
      </c>
      <c r="AA40" s="15">
        <f>AVERAGE(Z39:Z40)</f>
        <v>0</v>
      </c>
      <c r="AB40" s="15">
        <f t="shared" si="14"/>
        <v>0</v>
      </c>
      <c r="AC40" s="15">
        <f>AVERAGE(AB39:AB40)</f>
        <v>0</v>
      </c>
      <c r="AD40" s="15">
        <f t="shared" si="15"/>
        <v>0</v>
      </c>
      <c r="AE40" s="15">
        <f>AVERAGE(AD39:AD40)</f>
        <v>0</v>
      </c>
      <c r="AF40" s="15">
        <f t="shared" si="9"/>
        <v>0</v>
      </c>
      <c r="AG40" s="15">
        <f>AVERAGE(AF39:AF40)</f>
        <v>0</v>
      </c>
    </row>
    <row r="41" spans="1:33">
      <c r="A41" s="109">
        <f>'TRB Record'!A34</f>
        <v>17</v>
      </c>
      <c r="C41" s="109">
        <f>'TRB Record'!C34</f>
        <v>0</v>
      </c>
      <c r="D41" s="109">
        <f>Lignin!E34</f>
        <v>0</v>
      </c>
      <c r="E41" s="38">
        <f>Lignin!U34</f>
        <v>86.73</v>
      </c>
      <c r="F41" s="13"/>
      <c r="G41" s="13"/>
      <c r="H41" s="13"/>
      <c r="I41" s="13"/>
      <c r="J41" s="13"/>
      <c r="K41" s="60">
        <v>1</v>
      </c>
      <c r="L41" s="15">
        <f t="shared" ref="L41:L68" si="16">(F41*$E41)/VLOOKUP($K41,$K$3:$P$5,L$1,FALSE)</f>
        <v>0</v>
      </c>
      <c r="M41" s="15">
        <f t="shared" ref="M41:M68" si="17">(G41*$E41)/VLOOKUP($K41,$K$3:$P$5,M$1,FALSE)</f>
        <v>0</v>
      </c>
      <c r="N41" s="15">
        <f t="shared" ref="N41:N68" si="18">(H41*$E41)/VLOOKUP($K41,$K$3:$P$5,N$1,FALSE)</f>
        <v>0</v>
      </c>
      <c r="O41" s="15">
        <f t="shared" ref="O41:O68" si="19">(I41*$E41)/VLOOKUP($K41,$K$3:$P$5,O$1,FALSE)</f>
        <v>0</v>
      </c>
      <c r="P41" s="15">
        <f t="shared" ref="P41:P68" si="20">(J41*$E41)/VLOOKUP($K41,$K$3:$P$5,P$1,FALSE)</f>
        <v>0</v>
      </c>
      <c r="Q41" s="15">
        <f t="shared" si="10"/>
        <v>0</v>
      </c>
      <c r="R41" s="15">
        <f t="shared" ref="R41:R68" si="21">M41*(132/150)</f>
        <v>0</v>
      </c>
      <c r="S41" s="15">
        <f t="shared" ref="S41:S68" si="22">N41*(162/180)</f>
        <v>0</v>
      </c>
      <c r="T41" s="15">
        <f t="shared" ref="T41:T68" si="23">O41*(132/150)</f>
        <v>0</v>
      </c>
      <c r="U41" s="15">
        <f t="shared" ref="U41:U68" si="24">P41*(162/180)</f>
        <v>0</v>
      </c>
      <c r="V41" s="15">
        <f t="shared" si="11"/>
        <v>0</v>
      </c>
      <c r="W41" s="15"/>
      <c r="X41" s="15">
        <f t="shared" si="12"/>
        <v>0</v>
      </c>
      <c r="Y41" s="15"/>
      <c r="Z41" s="15">
        <f t="shared" si="13"/>
        <v>0</v>
      </c>
      <c r="AA41" s="15"/>
      <c r="AB41" s="15">
        <f t="shared" si="14"/>
        <v>0</v>
      </c>
      <c r="AC41" s="15"/>
      <c r="AD41" s="15">
        <f t="shared" si="15"/>
        <v>0</v>
      </c>
      <c r="AE41" s="15"/>
      <c r="AF41" s="15">
        <f t="shared" ref="AF41:AF68" si="25">V41+X41+Z41+AB41+AD41</f>
        <v>0</v>
      </c>
      <c r="AG41" s="15"/>
    </row>
    <row r="42" spans="1:33">
      <c r="A42" s="109" t="str">
        <f>'TRB Record'!A35</f>
        <v>replicate 17</v>
      </c>
      <c r="C42" s="109">
        <f>'TRB Record'!C35</f>
        <v>0</v>
      </c>
      <c r="D42" s="109">
        <f>Lignin!E35</f>
        <v>0</v>
      </c>
      <c r="E42" s="38">
        <f>Lignin!U35</f>
        <v>86.73</v>
      </c>
      <c r="F42" s="13"/>
      <c r="G42" s="13"/>
      <c r="H42" s="13"/>
      <c r="I42" s="13"/>
      <c r="J42" s="13"/>
      <c r="K42" s="60">
        <v>1</v>
      </c>
      <c r="L42" s="15">
        <f t="shared" si="16"/>
        <v>0</v>
      </c>
      <c r="M42" s="15">
        <f t="shared" si="17"/>
        <v>0</v>
      </c>
      <c r="N42" s="15">
        <f t="shared" si="18"/>
        <v>0</v>
      </c>
      <c r="O42" s="15">
        <f t="shared" si="19"/>
        <v>0</v>
      </c>
      <c r="P42" s="15">
        <f t="shared" si="20"/>
        <v>0</v>
      </c>
      <c r="Q42" s="15">
        <f t="shared" si="10"/>
        <v>0</v>
      </c>
      <c r="R42" s="15">
        <f t="shared" si="21"/>
        <v>0</v>
      </c>
      <c r="S42" s="15">
        <f t="shared" si="22"/>
        <v>0</v>
      </c>
      <c r="T42" s="15">
        <f t="shared" si="23"/>
        <v>0</v>
      </c>
      <c r="U42" s="15">
        <f t="shared" si="24"/>
        <v>0</v>
      </c>
      <c r="V42" s="15">
        <f t="shared" si="11"/>
        <v>0</v>
      </c>
      <c r="W42" s="15">
        <f>AVERAGE(V41:V42)</f>
        <v>0</v>
      </c>
      <c r="X42" s="15">
        <f t="shared" si="12"/>
        <v>0</v>
      </c>
      <c r="Y42" s="15">
        <f>AVERAGE(X41:X42)</f>
        <v>0</v>
      </c>
      <c r="Z42" s="15">
        <f t="shared" si="13"/>
        <v>0</v>
      </c>
      <c r="AA42" s="15">
        <f>AVERAGE(Z41:Z42)</f>
        <v>0</v>
      </c>
      <c r="AB42" s="15">
        <f t="shared" si="14"/>
        <v>0</v>
      </c>
      <c r="AC42" s="15">
        <f>AVERAGE(AB41:AB42)</f>
        <v>0</v>
      </c>
      <c r="AD42" s="15">
        <f t="shared" si="15"/>
        <v>0</v>
      </c>
      <c r="AE42" s="15">
        <f>AVERAGE(AD41:AD42)</f>
        <v>0</v>
      </c>
      <c r="AF42" s="15">
        <f t="shared" si="25"/>
        <v>0</v>
      </c>
      <c r="AG42" s="15">
        <f>AVERAGE(AF41:AF42)</f>
        <v>0</v>
      </c>
    </row>
    <row r="43" spans="1:33">
      <c r="A43" s="109">
        <f>'TRB Record'!A36</f>
        <v>18</v>
      </c>
      <c r="C43" s="109">
        <f>'TRB Record'!C36</f>
        <v>0</v>
      </c>
      <c r="D43" s="109">
        <f>Lignin!E36</f>
        <v>0</v>
      </c>
      <c r="E43" s="38">
        <f>Lignin!U36</f>
        <v>86.73</v>
      </c>
      <c r="F43" s="13"/>
      <c r="G43" s="13"/>
      <c r="H43" s="13"/>
      <c r="I43" s="13"/>
      <c r="J43" s="13"/>
      <c r="K43" s="60">
        <v>1</v>
      </c>
      <c r="L43" s="15">
        <f t="shared" si="16"/>
        <v>0</v>
      </c>
      <c r="M43" s="15">
        <f t="shared" si="17"/>
        <v>0</v>
      </c>
      <c r="N43" s="15">
        <f t="shared" si="18"/>
        <v>0</v>
      </c>
      <c r="O43" s="15">
        <f t="shared" si="19"/>
        <v>0</v>
      </c>
      <c r="P43" s="15">
        <f t="shared" si="20"/>
        <v>0</v>
      </c>
      <c r="Q43" s="15">
        <f t="shared" si="10"/>
        <v>0</v>
      </c>
      <c r="R43" s="15">
        <f t="shared" si="21"/>
        <v>0</v>
      </c>
      <c r="S43" s="15">
        <f t="shared" si="22"/>
        <v>0</v>
      </c>
      <c r="T43" s="15">
        <f t="shared" si="23"/>
        <v>0</v>
      </c>
      <c r="U43" s="15">
        <f t="shared" si="24"/>
        <v>0</v>
      </c>
      <c r="V43" s="15">
        <f t="shared" si="11"/>
        <v>0</v>
      </c>
      <c r="W43" s="15"/>
      <c r="X43" s="15">
        <f t="shared" si="12"/>
        <v>0</v>
      </c>
      <c r="Y43" s="15"/>
      <c r="Z43" s="15">
        <f t="shared" si="13"/>
        <v>0</v>
      </c>
      <c r="AA43" s="15"/>
      <c r="AB43" s="15">
        <f t="shared" si="14"/>
        <v>0</v>
      </c>
      <c r="AC43" s="15"/>
      <c r="AD43" s="15">
        <f t="shared" si="15"/>
        <v>0</v>
      </c>
      <c r="AE43" s="15"/>
      <c r="AF43" s="15">
        <f t="shared" si="25"/>
        <v>0</v>
      </c>
      <c r="AG43" s="15"/>
    </row>
    <row r="44" spans="1:33">
      <c r="A44" s="109" t="str">
        <f>'TRB Record'!A37</f>
        <v>replicate 18</v>
      </c>
      <c r="C44" s="109">
        <f>'TRB Record'!C37</f>
        <v>0</v>
      </c>
      <c r="D44" s="109">
        <f>Lignin!E37</f>
        <v>0</v>
      </c>
      <c r="E44" s="38">
        <f>Lignin!U37</f>
        <v>86.73</v>
      </c>
      <c r="F44" s="13"/>
      <c r="G44" s="13"/>
      <c r="H44" s="13"/>
      <c r="I44" s="13"/>
      <c r="J44" s="13"/>
      <c r="K44" s="60">
        <v>1</v>
      </c>
      <c r="L44" s="15">
        <f t="shared" si="16"/>
        <v>0</v>
      </c>
      <c r="M44" s="15">
        <f t="shared" si="17"/>
        <v>0</v>
      </c>
      <c r="N44" s="15">
        <f t="shared" si="18"/>
        <v>0</v>
      </c>
      <c r="O44" s="15">
        <f t="shared" si="19"/>
        <v>0</v>
      </c>
      <c r="P44" s="15">
        <f t="shared" si="20"/>
        <v>0</v>
      </c>
      <c r="Q44" s="15">
        <f t="shared" si="10"/>
        <v>0</v>
      </c>
      <c r="R44" s="15">
        <f t="shared" si="21"/>
        <v>0</v>
      </c>
      <c r="S44" s="15">
        <f t="shared" si="22"/>
        <v>0</v>
      </c>
      <c r="T44" s="15">
        <f t="shared" si="23"/>
        <v>0</v>
      </c>
      <c r="U44" s="15">
        <f t="shared" si="24"/>
        <v>0</v>
      </c>
      <c r="V44" s="15">
        <f t="shared" si="11"/>
        <v>0</v>
      </c>
      <c r="W44" s="15">
        <f>AVERAGE(V43:V44)</f>
        <v>0</v>
      </c>
      <c r="X44" s="15">
        <f t="shared" si="12"/>
        <v>0</v>
      </c>
      <c r="Y44" s="15">
        <f>AVERAGE(X43:X44)</f>
        <v>0</v>
      </c>
      <c r="Z44" s="15">
        <f t="shared" si="13"/>
        <v>0</v>
      </c>
      <c r="AA44" s="15">
        <f>AVERAGE(Z43:Z44)</f>
        <v>0</v>
      </c>
      <c r="AB44" s="15">
        <f t="shared" si="14"/>
        <v>0</v>
      </c>
      <c r="AC44" s="15">
        <f>AVERAGE(AB43:AB44)</f>
        <v>0</v>
      </c>
      <c r="AD44" s="15">
        <f t="shared" si="15"/>
        <v>0</v>
      </c>
      <c r="AE44" s="15">
        <f>AVERAGE(AD43:AD44)</f>
        <v>0</v>
      </c>
      <c r="AF44" s="15">
        <f t="shared" si="25"/>
        <v>0</v>
      </c>
      <c r="AG44" s="15">
        <f>AVERAGE(AF43:AF44)</f>
        <v>0</v>
      </c>
    </row>
    <row r="45" spans="1:33">
      <c r="A45" s="109">
        <f>'TRB Record'!A38</f>
        <v>19</v>
      </c>
      <c r="C45" s="109">
        <f>'TRB Record'!C38</f>
        <v>0</v>
      </c>
      <c r="D45" s="109">
        <f>Lignin!E38</f>
        <v>0</v>
      </c>
      <c r="E45" s="38">
        <f>Lignin!U38</f>
        <v>86.73</v>
      </c>
      <c r="F45" s="13"/>
      <c r="G45" s="13"/>
      <c r="H45" s="13"/>
      <c r="I45" s="13"/>
      <c r="J45" s="13"/>
      <c r="K45" s="60">
        <v>1</v>
      </c>
      <c r="L45" s="15">
        <f t="shared" si="16"/>
        <v>0</v>
      </c>
      <c r="M45" s="15">
        <f t="shared" si="17"/>
        <v>0</v>
      </c>
      <c r="N45" s="15">
        <f t="shared" si="18"/>
        <v>0</v>
      </c>
      <c r="O45" s="15">
        <f t="shared" si="19"/>
        <v>0</v>
      </c>
      <c r="P45" s="15">
        <f t="shared" si="20"/>
        <v>0</v>
      </c>
      <c r="Q45" s="15">
        <f t="shared" si="10"/>
        <v>0</v>
      </c>
      <c r="R45" s="15">
        <f t="shared" si="21"/>
        <v>0</v>
      </c>
      <c r="S45" s="15">
        <f t="shared" si="22"/>
        <v>0</v>
      </c>
      <c r="T45" s="15">
        <f t="shared" si="23"/>
        <v>0</v>
      </c>
      <c r="U45" s="15">
        <f t="shared" si="24"/>
        <v>0</v>
      </c>
      <c r="V45" s="15">
        <f t="shared" si="11"/>
        <v>0</v>
      </c>
      <c r="W45" s="15"/>
      <c r="X45" s="15">
        <f t="shared" si="12"/>
        <v>0</v>
      </c>
      <c r="Y45" s="15"/>
      <c r="Z45" s="15">
        <f t="shared" si="13"/>
        <v>0</v>
      </c>
      <c r="AA45" s="15"/>
      <c r="AB45" s="15">
        <f t="shared" si="14"/>
        <v>0</v>
      </c>
      <c r="AC45" s="15"/>
      <c r="AD45" s="15">
        <f t="shared" si="15"/>
        <v>0</v>
      </c>
      <c r="AE45" s="15"/>
      <c r="AF45" s="15">
        <f t="shared" si="25"/>
        <v>0</v>
      </c>
      <c r="AG45" s="15"/>
    </row>
    <row r="46" spans="1:33">
      <c r="A46" s="109" t="str">
        <f>'TRB Record'!A39</f>
        <v>replicate 19</v>
      </c>
      <c r="C46" s="109">
        <f>'TRB Record'!C39</f>
        <v>0</v>
      </c>
      <c r="D46" s="109">
        <f>Lignin!E39</f>
        <v>0</v>
      </c>
      <c r="E46" s="38">
        <f>Lignin!U39</f>
        <v>86.73</v>
      </c>
      <c r="F46" s="13"/>
      <c r="G46" s="13"/>
      <c r="H46" s="13"/>
      <c r="I46" s="13"/>
      <c r="J46" s="13"/>
      <c r="K46" s="60">
        <v>1</v>
      </c>
      <c r="L46" s="15">
        <f t="shared" si="16"/>
        <v>0</v>
      </c>
      <c r="M46" s="15">
        <f t="shared" si="17"/>
        <v>0</v>
      </c>
      <c r="N46" s="15">
        <f t="shared" si="18"/>
        <v>0</v>
      </c>
      <c r="O46" s="15">
        <f t="shared" si="19"/>
        <v>0</v>
      </c>
      <c r="P46" s="15">
        <f t="shared" si="20"/>
        <v>0</v>
      </c>
      <c r="Q46" s="15">
        <f t="shared" si="10"/>
        <v>0</v>
      </c>
      <c r="R46" s="15">
        <f t="shared" si="21"/>
        <v>0</v>
      </c>
      <c r="S46" s="15">
        <f t="shared" si="22"/>
        <v>0</v>
      </c>
      <c r="T46" s="15">
        <f t="shared" si="23"/>
        <v>0</v>
      </c>
      <c r="U46" s="15">
        <f t="shared" si="24"/>
        <v>0</v>
      </c>
      <c r="V46" s="15">
        <f t="shared" si="11"/>
        <v>0</v>
      </c>
      <c r="W46" s="15">
        <f>AVERAGE(V45:V46)</f>
        <v>0</v>
      </c>
      <c r="X46" s="15">
        <f t="shared" si="12"/>
        <v>0</v>
      </c>
      <c r="Y46" s="15">
        <f>AVERAGE(X45:X46)</f>
        <v>0</v>
      </c>
      <c r="Z46" s="15">
        <f t="shared" si="13"/>
        <v>0</v>
      </c>
      <c r="AA46" s="15">
        <f>AVERAGE(Z45:Z46)</f>
        <v>0</v>
      </c>
      <c r="AB46" s="15">
        <f t="shared" si="14"/>
        <v>0</v>
      </c>
      <c r="AC46" s="15">
        <f>AVERAGE(AB45:AB46)</f>
        <v>0</v>
      </c>
      <c r="AD46" s="15">
        <f t="shared" si="15"/>
        <v>0</v>
      </c>
      <c r="AE46" s="15">
        <f>AVERAGE(AD45:AD46)</f>
        <v>0</v>
      </c>
      <c r="AF46" s="15">
        <f t="shared" si="25"/>
        <v>0</v>
      </c>
      <c r="AG46" s="15">
        <f>AVERAGE(AF45:AF46)</f>
        <v>0</v>
      </c>
    </row>
    <row r="47" spans="1:33">
      <c r="A47" s="109">
        <f>'TRB Record'!A40</f>
        <v>20</v>
      </c>
      <c r="C47" s="109">
        <f>'TRB Record'!C40</f>
        <v>0</v>
      </c>
      <c r="D47" s="109">
        <f>Lignin!E40</f>
        <v>0</v>
      </c>
      <c r="E47" s="38">
        <f>Lignin!U40</f>
        <v>86.73</v>
      </c>
      <c r="F47" s="13"/>
      <c r="G47" s="13"/>
      <c r="H47" s="13"/>
      <c r="I47" s="13"/>
      <c r="J47" s="13"/>
      <c r="K47" s="60">
        <v>1</v>
      </c>
      <c r="L47" s="15">
        <f t="shared" si="16"/>
        <v>0</v>
      </c>
      <c r="M47" s="15">
        <f t="shared" si="17"/>
        <v>0</v>
      </c>
      <c r="N47" s="15">
        <f t="shared" si="18"/>
        <v>0</v>
      </c>
      <c r="O47" s="15">
        <f t="shared" si="19"/>
        <v>0</v>
      </c>
      <c r="P47" s="15">
        <f t="shared" si="20"/>
        <v>0</v>
      </c>
      <c r="Q47" s="15">
        <f t="shared" si="10"/>
        <v>0</v>
      </c>
      <c r="R47" s="15">
        <f t="shared" si="21"/>
        <v>0</v>
      </c>
      <c r="S47" s="15">
        <f t="shared" si="22"/>
        <v>0</v>
      </c>
      <c r="T47" s="15">
        <f t="shared" si="23"/>
        <v>0</v>
      </c>
      <c r="U47" s="15">
        <f t="shared" si="24"/>
        <v>0</v>
      </c>
      <c r="V47" s="15">
        <f t="shared" si="11"/>
        <v>0</v>
      </c>
      <c r="W47" s="15"/>
      <c r="X47" s="15">
        <f t="shared" si="12"/>
        <v>0</v>
      </c>
      <c r="Y47" s="15"/>
      <c r="Z47" s="15">
        <f t="shared" si="13"/>
        <v>0</v>
      </c>
      <c r="AA47" s="15"/>
      <c r="AB47" s="15">
        <f t="shared" si="14"/>
        <v>0</v>
      </c>
      <c r="AC47" s="15"/>
      <c r="AD47" s="15">
        <f t="shared" si="15"/>
        <v>0</v>
      </c>
      <c r="AE47" s="15"/>
      <c r="AF47" s="15">
        <f t="shared" si="25"/>
        <v>0</v>
      </c>
      <c r="AG47" s="15"/>
    </row>
    <row r="48" spans="1:33">
      <c r="A48" s="109" t="str">
        <f>'TRB Record'!A41</f>
        <v>replicate 20</v>
      </c>
      <c r="C48" s="109">
        <f>'TRB Record'!C41</f>
        <v>0</v>
      </c>
      <c r="D48" s="109">
        <f>Lignin!E41</f>
        <v>0</v>
      </c>
      <c r="E48" s="38">
        <f>Lignin!U41</f>
        <v>86.73</v>
      </c>
      <c r="F48" s="13"/>
      <c r="G48" s="13"/>
      <c r="H48" s="13"/>
      <c r="I48" s="13"/>
      <c r="J48" s="13"/>
      <c r="K48" s="60">
        <v>1</v>
      </c>
      <c r="L48" s="15">
        <f t="shared" si="16"/>
        <v>0</v>
      </c>
      <c r="M48" s="15">
        <f t="shared" si="17"/>
        <v>0</v>
      </c>
      <c r="N48" s="15">
        <f t="shared" si="18"/>
        <v>0</v>
      </c>
      <c r="O48" s="15">
        <f t="shared" si="19"/>
        <v>0</v>
      </c>
      <c r="P48" s="15">
        <f t="shared" si="20"/>
        <v>0</v>
      </c>
      <c r="Q48" s="15">
        <f t="shared" si="10"/>
        <v>0</v>
      </c>
      <c r="R48" s="15">
        <f t="shared" si="21"/>
        <v>0</v>
      </c>
      <c r="S48" s="15">
        <f t="shared" si="22"/>
        <v>0</v>
      </c>
      <c r="T48" s="15">
        <f t="shared" si="23"/>
        <v>0</v>
      </c>
      <c r="U48" s="15">
        <f t="shared" si="24"/>
        <v>0</v>
      </c>
      <c r="V48" s="15">
        <f t="shared" si="11"/>
        <v>0</v>
      </c>
      <c r="W48" s="15">
        <f>AVERAGE(V47:V48)</f>
        <v>0</v>
      </c>
      <c r="X48" s="15">
        <f t="shared" si="12"/>
        <v>0</v>
      </c>
      <c r="Y48" s="15">
        <f>AVERAGE(X47:X48)</f>
        <v>0</v>
      </c>
      <c r="Z48" s="15">
        <f t="shared" si="13"/>
        <v>0</v>
      </c>
      <c r="AA48" s="15">
        <f>AVERAGE(Z47:Z48)</f>
        <v>0</v>
      </c>
      <c r="AB48" s="15">
        <f t="shared" si="14"/>
        <v>0</v>
      </c>
      <c r="AC48" s="15">
        <f>AVERAGE(AB47:AB48)</f>
        <v>0</v>
      </c>
      <c r="AD48" s="15">
        <f t="shared" si="15"/>
        <v>0</v>
      </c>
      <c r="AE48" s="15">
        <f>AVERAGE(AD47:AD48)</f>
        <v>0</v>
      </c>
      <c r="AF48" s="15">
        <f t="shared" si="25"/>
        <v>0</v>
      </c>
      <c r="AG48" s="15">
        <f>AVERAGE(AF47:AF48)</f>
        <v>0</v>
      </c>
    </row>
    <row r="49" spans="1:33">
      <c r="A49" s="109">
        <f>'TRB Record'!A42</f>
        <v>21</v>
      </c>
      <c r="C49" s="109">
        <f>'TRB Record'!C42</f>
        <v>0</v>
      </c>
      <c r="D49" s="109">
        <f>Lignin!E42</f>
        <v>0</v>
      </c>
      <c r="E49" s="38">
        <f>Lignin!U42</f>
        <v>86.73</v>
      </c>
      <c r="F49" s="13"/>
      <c r="G49" s="13"/>
      <c r="H49" s="13"/>
      <c r="I49" s="13"/>
      <c r="J49" s="13"/>
      <c r="K49" s="60">
        <v>1</v>
      </c>
      <c r="L49" s="15">
        <f t="shared" si="16"/>
        <v>0</v>
      </c>
      <c r="M49" s="15">
        <f t="shared" si="17"/>
        <v>0</v>
      </c>
      <c r="N49" s="15">
        <f t="shared" si="18"/>
        <v>0</v>
      </c>
      <c r="O49" s="15">
        <f t="shared" si="19"/>
        <v>0</v>
      </c>
      <c r="P49" s="15">
        <f t="shared" si="20"/>
        <v>0</v>
      </c>
      <c r="Q49" s="15">
        <f t="shared" si="10"/>
        <v>0</v>
      </c>
      <c r="R49" s="15">
        <f t="shared" si="21"/>
        <v>0</v>
      </c>
      <c r="S49" s="15">
        <f t="shared" si="22"/>
        <v>0</v>
      </c>
      <c r="T49" s="15">
        <f t="shared" si="23"/>
        <v>0</v>
      </c>
      <c r="U49" s="15">
        <f t="shared" si="24"/>
        <v>0</v>
      </c>
      <c r="V49" s="15">
        <f t="shared" si="11"/>
        <v>0</v>
      </c>
      <c r="W49" s="15"/>
      <c r="X49" s="15">
        <f t="shared" si="12"/>
        <v>0</v>
      </c>
      <c r="Y49" s="15"/>
      <c r="Z49" s="15">
        <f t="shared" si="13"/>
        <v>0</v>
      </c>
      <c r="AA49" s="15"/>
      <c r="AB49" s="15">
        <f t="shared" si="14"/>
        <v>0</v>
      </c>
      <c r="AC49" s="15"/>
      <c r="AD49" s="15">
        <f t="shared" si="15"/>
        <v>0</v>
      </c>
      <c r="AE49" s="15"/>
      <c r="AF49" s="15">
        <f t="shared" si="25"/>
        <v>0</v>
      </c>
      <c r="AG49" s="15"/>
    </row>
    <row r="50" spans="1:33">
      <c r="A50" s="109" t="str">
        <f>'TRB Record'!A43</f>
        <v>replicate 21</v>
      </c>
      <c r="C50" s="109">
        <f>'TRB Record'!C43</f>
        <v>0</v>
      </c>
      <c r="D50" s="109">
        <f>Lignin!E43</f>
        <v>0</v>
      </c>
      <c r="E50" s="38">
        <f>Lignin!U43</f>
        <v>86.73</v>
      </c>
      <c r="F50" s="13"/>
      <c r="G50" s="13"/>
      <c r="H50" s="13"/>
      <c r="I50" s="13"/>
      <c r="J50" s="13"/>
      <c r="K50" s="60">
        <v>1</v>
      </c>
      <c r="L50" s="15">
        <f t="shared" si="16"/>
        <v>0</v>
      </c>
      <c r="M50" s="15">
        <f t="shared" si="17"/>
        <v>0</v>
      </c>
      <c r="N50" s="15">
        <f t="shared" si="18"/>
        <v>0</v>
      </c>
      <c r="O50" s="15">
        <f t="shared" si="19"/>
        <v>0</v>
      </c>
      <c r="P50" s="15">
        <f t="shared" si="20"/>
        <v>0</v>
      </c>
      <c r="Q50" s="15">
        <f t="shared" si="10"/>
        <v>0</v>
      </c>
      <c r="R50" s="15">
        <f t="shared" si="21"/>
        <v>0</v>
      </c>
      <c r="S50" s="15">
        <f t="shared" si="22"/>
        <v>0</v>
      </c>
      <c r="T50" s="15">
        <f t="shared" si="23"/>
        <v>0</v>
      </c>
      <c r="U50" s="15">
        <f t="shared" si="24"/>
        <v>0</v>
      </c>
      <c r="V50" s="15">
        <f t="shared" si="11"/>
        <v>0</v>
      </c>
      <c r="W50" s="15">
        <f>AVERAGE(V49:V50)</f>
        <v>0</v>
      </c>
      <c r="X50" s="15">
        <f t="shared" si="12"/>
        <v>0</v>
      </c>
      <c r="Y50" s="15">
        <f>AVERAGE(X49:X50)</f>
        <v>0</v>
      </c>
      <c r="Z50" s="15">
        <f t="shared" si="13"/>
        <v>0</v>
      </c>
      <c r="AA50" s="15">
        <f>AVERAGE(Z49:Z50)</f>
        <v>0</v>
      </c>
      <c r="AB50" s="15">
        <f t="shared" si="14"/>
        <v>0</v>
      </c>
      <c r="AC50" s="15">
        <f>AVERAGE(AB49:AB50)</f>
        <v>0</v>
      </c>
      <c r="AD50" s="15">
        <f t="shared" si="15"/>
        <v>0</v>
      </c>
      <c r="AE50" s="15">
        <f>AVERAGE(AD49:AD50)</f>
        <v>0</v>
      </c>
      <c r="AF50" s="15">
        <f t="shared" si="25"/>
        <v>0</v>
      </c>
      <c r="AG50" s="15">
        <f>AVERAGE(AF49:AF50)</f>
        <v>0</v>
      </c>
    </row>
    <row r="51" spans="1:33">
      <c r="A51" s="109">
        <f>'TRB Record'!A44</f>
        <v>22</v>
      </c>
      <c r="C51" s="109">
        <f>'TRB Record'!C44</f>
        <v>0</v>
      </c>
      <c r="D51" s="109">
        <f>Lignin!E44</f>
        <v>0</v>
      </c>
      <c r="E51" s="38">
        <f>Lignin!U44</f>
        <v>86.73</v>
      </c>
      <c r="F51" s="13"/>
      <c r="G51" s="13"/>
      <c r="H51" s="13"/>
      <c r="I51" s="13"/>
      <c r="J51" s="13"/>
      <c r="K51" s="60">
        <v>1</v>
      </c>
      <c r="L51" s="15">
        <f t="shared" si="16"/>
        <v>0</v>
      </c>
      <c r="M51" s="15">
        <f t="shared" si="17"/>
        <v>0</v>
      </c>
      <c r="N51" s="15">
        <f t="shared" si="18"/>
        <v>0</v>
      </c>
      <c r="O51" s="15">
        <f t="shared" si="19"/>
        <v>0</v>
      </c>
      <c r="P51" s="15">
        <f t="shared" si="20"/>
        <v>0</v>
      </c>
      <c r="Q51" s="15">
        <f t="shared" si="10"/>
        <v>0</v>
      </c>
      <c r="R51" s="15">
        <f t="shared" si="21"/>
        <v>0</v>
      </c>
      <c r="S51" s="15">
        <f t="shared" si="22"/>
        <v>0</v>
      </c>
      <c r="T51" s="15">
        <f t="shared" si="23"/>
        <v>0</v>
      </c>
      <c r="U51" s="15">
        <f t="shared" si="24"/>
        <v>0</v>
      </c>
      <c r="V51" s="15">
        <f t="shared" si="11"/>
        <v>0</v>
      </c>
      <c r="W51" s="15"/>
      <c r="X51" s="15">
        <f t="shared" si="12"/>
        <v>0</v>
      </c>
      <c r="Y51" s="15"/>
      <c r="Z51" s="15">
        <f t="shared" si="13"/>
        <v>0</v>
      </c>
      <c r="AA51" s="15"/>
      <c r="AB51" s="15">
        <f t="shared" si="14"/>
        <v>0</v>
      </c>
      <c r="AC51" s="15"/>
      <c r="AD51" s="15">
        <f t="shared" si="15"/>
        <v>0</v>
      </c>
      <c r="AE51" s="15"/>
      <c r="AF51" s="15">
        <f t="shared" si="25"/>
        <v>0</v>
      </c>
      <c r="AG51" s="15"/>
    </row>
    <row r="52" spans="1:33">
      <c r="A52" s="109" t="str">
        <f>'TRB Record'!A45</f>
        <v>replicate 22</v>
      </c>
      <c r="C52" s="109">
        <f>'TRB Record'!C45</f>
        <v>0</v>
      </c>
      <c r="D52" s="109">
        <f>Lignin!E45</f>
        <v>0</v>
      </c>
      <c r="E52" s="38">
        <f>Lignin!U45</f>
        <v>86.73</v>
      </c>
      <c r="F52" s="13"/>
      <c r="G52" s="13"/>
      <c r="H52" s="13"/>
      <c r="I52" s="13"/>
      <c r="J52" s="13"/>
      <c r="K52" s="60">
        <v>1</v>
      </c>
      <c r="L52" s="15">
        <f t="shared" si="16"/>
        <v>0</v>
      </c>
      <c r="M52" s="15">
        <f t="shared" si="17"/>
        <v>0</v>
      </c>
      <c r="N52" s="15">
        <f t="shared" si="18"/>
        <v>0</v>
      </c>
      <c r="O52" s="15">
        <f t="shared" si="19"/>
        <v>0</v>
      </c>
      <c r="P52" s="15">
        <f t="shared" si="20"/>
        <v>0</v>
      </c>
      <c r="Q52" s="15">
        <f t="shared" si="10"/>
        <v>0</v>
      </c>
      <c r="R52" s="15">
        <f t="shared" si="21"/>
        <v>0</v>
      </c>
      <c r="S52" s="15">
        <f t="shared" si="22"/>
        <v>0</v>
      </c>
      <c r="T52" s="15">
        <f t="shared" si="23"/>
        <v>0</v>
      </c>
      <c r="U52" s="15">
        <f t="shared" si="24"/>
        <v>0</v>
      </c>
      <c r="V52" s="15">
        <f t="shared" si="11"/>
        <v>0</v>
      </c>
      <c r="W52" s="15">
        <f>AVERAGE(V51:V52)</f>
        <v>0</v>
      </c>
      <c r="X52" s="15">
        <f t="shared" si="12"/>
        <v>0</v>
      </c>
      <c r="Y52" s="15">
        <f>AVERAGE(X51:X52)</f>
        <v>0</v>
      </c>
      <c r="Z52" s="15">
        <f t="shared" si="13"/>
        <v>0</v>
      </c>
      <c r="AA52" s="15">
        <f>AVERAGE(Z51:Z52)</f>
        <v>0</v>
      </c>
      <c r="AB52" s="15">
        <f t="shared" si="14"/>
        <v>0</v>
      </c>
      <c r="AC52" s="15">
        <f>AVERAGE(AB51:AB52)</f>
        <v>0</v>
      </c>
      <c r="AD52" s="15">
        <f t="shared" si="15"/>
        <v>0</v>
      </c>
      <c r="AE52" s="15">
        <f>AVERAGE(AD51:AD52)</f>
        <v>0</v>
      </c>
      <c r="AF52" s="15">
        <f t="shared" si="25"/>
        <v>0</v>
      </c>
      <c r="AG52" s="15">
        <f>AVERAGE(AF51:AF52)</f>
        <v>0</v>
      </c>
    </row>
    <row r="53" spans="1:33">
      <c r="A53" s="109">
        <f>'TRB Record'!A46</f>
        <v>23</v>
      </c>
      <c r="C53" s="109">
        <f>'TRB Record'!C46</f>
        <v>0</v>
      </c>
      <c r="D53" s="109">
        <f>Lignin!E46</f>
        <v>0</v>
      </c>
      <c r="E53" s="38">
        <f>Lignin!U46</f>
        <v>86.73</v>
      </c>
      <c r="F53" s="13"/>
      <c r="G53" s="13"/>
      <c r="H53" s="13"/>
      <c r="I53" s="13"/>
      <c r="J53" s="13"/>
      <c r="K53" s="60">
        <v>1</v>
      </c>
      <c r="L53" s="15">
        <f t="shared" si="16"/>
        <v>0</v>
      </c>
      <c r="M53" s="15">
        <f t="shared" si="17"/>
        <v>0</v>
      </c>
      <c r="N53" s="15">
        <f t="shared" si="18"/>
        <v>0</v>
      </c>
      <c r="O53" s="15">
        <f t="shared" si="19"/>
        <v>0</v>
      </c>
      <c r="P53" s="15">
        <f t="shared" si="20"/>
        <v>0</v>
      </c>
      <c r="Q53" s="15">
        <f t="shared" si="10"/>
        <v>0</v>
      </c>
      <c r="R53" s="15">
        <f t="shared" si="21"/>
        <v>0</v>
      </c>
      <c r="S53" s="15">
        <f t="shared" si="22"/>
        <v>0</v>
      </c>
      <c r="T53" s="15">
        <f t="shared" si="23"/>
        <v>0</v>
      </c>
      <c r="U53" s="15">
        <f t="shared" si="24"/>
        <v>0</v>
      </c>
      <c r="V53" s="15">
        <f t="shared" si="11"/>
        <v>0</v>
      </c>
      <c r="W53" s="15"/>
      <c r="X53" s="15">
        <f t="shared" si="12"/>
        <v>0</v>
      </c>
      <c r="Y53" s="15"/>
      <c r="Z53" s="15">
        <f t="shared" si="13"/>
        <v>0</v>
      </c>
      <c r="AA53" s="15"/>
      <c r="AB53" s="15">
        <f t="shared" si="14"/>
        <v>0</v>
      </c>
      <c r="AC53" s="15"/>
      <c r="AD53" s="15">
        <f t="shared" si="15"/>
        <v>0</v>
      </c>
      <c r="AE53" s="15"/>
      <c r="AF53" s="15">
        <f t="shared" si="25"/>
        <v>0</v>
      </c>
      <c r="AG53" s="15"/>
    </row>
    <row r="54" spans="1:33">
      <c r="A54" s="109" t="str">
        <f>'TRB Record'!A47</f>
        <v>replicate 23</v>
      </c>
      <c r="C54" s="109">
        <f>'TRB Record'!C47</f>
        <v>0</v>
      </c>
      <c r="D54" s="109">
        <f>Lignin!E47</f>
        <v>0</v>
      </c>
      <c r="E54" s="38">
        <f>Lignin!U47</f>
        <v>86.73</v>
      </c>
      <c r="F54" s="13"/>
      <c r="G54" s="13"/>
      <c r="H54" s="13"/>
      <c r="I54" s="13"/>
      <c r="J54" s="13"/>
      <c r="K54" s="60">
        <v>1</v>
      </c>
      <c r="L54" s="15">
        <f t="shared" si="16"/>
        <v>0</v>
      </c>
      <c r="M54" s="15">
        <f t="shared" si="17"/>
        <v>0</v>
      </c>
      <c r="N54" s="15">
        <f t="shared" si="18"/>
        <v>0</v>
      </c>
      <c r="O54" s="15">
        <f t="shared" si="19"/>
        <v>0</v>
      </c>
      <c r="P54" s="15">
        <f t="shared" si="20"/>
        <v>0</v>
      </c>
      <c r="Q54" s="15">
        <f t="shared" si="10"/>
        <v>0</v>
      </c>
      <c r="R54" s="15">
        <f t="shared" si="21"/>
        <v>0</v>
      </c>
      <c r="S54" s="15">
        <f t="shared" si="22"/>
        <v>0</v>
      </c>
      <c r="T54" s="15">
        <f t="shared" si="23"/>
        <v>0</v>
      </c>
      <c r="U54" s="15">
        <f t="shared" si="24"/>
        <v>0</v>
      </c>
      <c r="V54" s="15">
        <f t="shared" si="11"/>
        <v>0</v>
      </c>
      <c r="W54" s="15">
        <f>AVERAGE(V53:V54)</f>
        <v>0</v>
      </c>
      <c r="X54" s="15">
        <f t="shared" si="12"/>
        <v>0</v>
      </c>
      <c r="Y54" s="15">
        <f>AVERAGE(X53:X54)</f>
        <v>0</v>
      </c>
      <c r="Z54" s="15">
        <f t="shared" si="13"/>
        <v>0</v>
      </c>
      <c r="AA54" s="15">
        <f>AVERAGE(Z53:Z54)</f>
        <v>0</v>
      </c>
      <c r="AB54" s="15">
        <f t="shared" si="14"/>
        <v>0</v>
      </c>
      <c r="AC54" s="15">
        <f>AVERAGE(AB53:AB54)</f>
        <v>0</v>
      </c>
      <c r="AD54" s="15">
        <f t="shared" si="15"/>
        <v>0</v>
      </c>
      <c r="AE54" s="15">
        <f>AVERAGE(AD53:AD54)</f>
        <v>0</v>
      </c>
      <c r="AF54" s="15">
        <f t="shared" si="25"/>
        <v>0</v>
      </c>
      <c r="AG54" s="15">
        <f>AVERAGE(AF53:AF54)</f>
        <v>0</v>
      </c>
    </row>
    <row r="55" spans="1:33">
      <c r="A55" s="109">
        <f>'TRB Record'!A48</f>
        <v>24</v>
      </c>
      <c r="C55" s="109">
        <f>'TRB Record'!C48</f>
        <v>0</v>
      </c>
      <c r="D55" s="109">
        <f>Lignin!E48</f>
        <v>0</v>
      </c>
      <c r="E55" s="38">
        <f>Lignin!U48</f>
        <v>86.73</v>
      </c>
      <c r="F55" s="13"/>
      <c r="G55" s="13"/>
      <c r="H55" s="13"/>
      <c r="I55" s="13"/>
      <c r="J55" s="13"/>
      <c r="K55" s="60">
        <v>1</v>
      </c>
      <c r="L55" s="15">
        <f t="shared" si="16"/>
        <v>0</v>
      </c>
      <c r="M55" s="15">
        <f t="shared" si="17"/>
        <v>0</v>
      </c>
      <c r="N55" s="15">
        <f t="shared" si="18"/>
        <v>0</v>
      </c>
      <c r="O55" s="15">
        <f t="shared" si="19"/>
        <v>0</v>
      </c>
      <c r="P55" s="15">
        <f t="shared" si="20"/>
        <v>0</v>
      </c>
      <c r="Q55" s="15">
        <f t="shared" si="10"/>
        <v>0</v>
      </c>
      <c r="R55" s="15">
        <f t="shared" si="21"/>
        <v>0</v>
      </c>
      <c r="S55" s="15">
        <f t="shared" si="22"/>
        <v>0</v>
      </c>
      <c r="T55" s="15">
        <f t="shared" si="23"/>
        <v>0</v>
      </c>
      <c r="U55" s="15">
        <f t="shared" si="24"/>
        <v>0</v>
      </c>
      <c r="V55" s="15">
        <f t="shared" si="11"/>
        <v>0</v>
      </c>
      <c r="W55" s="15"/>
      <c r="X55" s="15">
        <f t="shared" si="12"/>
        <v>0</v>
      </c>
      <c r="Y55" s="15"/>
      <c r="Z55" s="15">
        <f t="shared" si="13"/>
        <v>0</v>
      </c>
      <c r="AA55" s="15"/>
      <c r="AB55" s="15">
        <f t="shared" si="14"/>
        <v>0</v>
      </c>
      <c r="AC55" s="15"/>
      <c r="AD55" s="15">
        <f t="shared" si="15"/>
        <v>0</v>
      </c>
      <c r="AE55" s="15"/>
      <c r="AF55" s="15">
        <f t="shared" si="25"/>
        <v>0</v>
      </c>
      <c r="AG55" s="15"/>
    </row>
    <row r="56" spans="1:33">
      <c r="A56" s="109" t="str">
        <f>'TRB Record'!A49</f>
        <v>replicate 24</v>
      </c>
      <c r="C56" s="109">
        <f>'TRB Record'!C49</f>
        <v>0</v>
      </c>
      <c r="D56" s="109">
        <f>Lignin!E49</f>
        <v>0</v>
      </c>
      <c r="E56" s="38">
        <f>Lignin!U49</f>
        <v>86.73</v>
      </c>
      <c r="F56" s="13"/>
      <c r="G56" s="13"/>
      <c r="H56" s="13"/>
      <c r="I56" s="13"/>
      <c r="J56" s="13"/>
      <c r="K56" s="60">
        <v>1</v>
      </c>
      <c r="L56" s="15">
        <f t="shared" si="16"/>
        <v>0</v>
      </c>
      <c r="M56" s="15">
        <f t="shared" si="17"/>
        <v>0</v>
      </c>
      <c r="N56" s="15">
        <f t="shared" si="18"/>
        <v>0</v>
      </c>
      <c r="O56" s="15">
        <f t="shared" si="19"/>
        <v>0</v>
      </c>
      <c r="P56" s="15">
        <f t="shared" si="20"/>
        <v>0</v>
      </c>
      <c r="Q56" s="15">
        <f t="shared" si="10"/>
        <v>0</v>
      </c>
      <c r="R56" s="15">
        <f t="shared" si="21"/>
        <v>0</v>
      </c>
      <c r="S56" s="15">
        <f t="shared" si="22"/>
        <v>0</v>
      </c>
      <c r="T56" s="15">
        <f t="shared" si="23"/>
        <v>0</v>
      </c>
      <c r="U56" s="15">
        <f t="shared" si="24"/>
        <v>0</v>
      </c>
      <c r="V56" s="15">
        <f t="shared" si="11"/>
        <v>0</v>
      </c>
      <c r="W56" s="15">
        <f>AVERAGE(V55:V56)</f>
        <v>0</v>
      </c>
      <c r="X56" s="15">
        <f t="shared" si="12"/>
        <v>0</v>
      </c>
      <c r="Y56" s="15">
        <f>AVERAGE(X55:X56)</f>
        <v>0</v>
      </c>
      <c r="Z56" s="15">
        <f t="shared" si="13"/>
        <v>0</v>
      </c>
      <c r="AA56" s="15">
        <f>AVERAGE(Z55:Z56)</f>
        <v>0</v>
      </c>
      <c r="AB56" s="15">
        <f t="shared" si="14"/>
        <v>0</v>
      </c>
      <c r="AC56" s="15">
        <f>AVERAGE(AB55:AB56)</f>
        <v>0</v>
      </c>
      <c r="AD56" s="15">
        <f t="shared" si="15"/>
        <v>0</v>
      </c>
      <c r="AE56" s="15">
        <f>AVERAGE(AD55:AD56)</f>
        <v>0</v>
      </c>
      <c r="AF56" s="15">
        <f t="shared" si="25"/>
        <v>0</v>
      </c>
      <c r="AG56" s="15">
        <f>AVERAGE(AF55:AF56)</f>
        <v>0</v>
      </c>
    </row>
    <row r="57" spans="1:33">
      <c r="A57" s="109">
        <f>'TRB Record'!A50</f>
        <v>25</v>
      </c>
      <c r="C57" s="109">
        <f>'TRB Record'!C50</f>
        <v>0</v>
      </c>
      <c r="D57" s="109">
        <f>Lignin!E50</f>
        <v>0</v>
      </c>
      <c r="E57" s="38">
        <f>Lignin!U50</f>
        <v>86.73</v>
      </c>
      <c r="F57" s="13"/>
      <c r="G57" s="13"/>
      <c r="H57" s="13"/>
      <c r="I57" s="13"/>
      <c r="J57" s="13"/>
      <c r="K57" s="60">
        <v>1</v>
      </c>
      <c r="L57" s="15">
        <f t="shared" si="16"/>
        <v>0</v>
      </c>
      <c r="M57" s="15">
        <f t="shared" si="17"/>
        <v>0</v>
      </c>
      <c r="N57" s="15">
        <f t="shared" si="18"/>
        <v>0</v>
      </c>
      <c r="O57" s="15">
        <f t="shared" si="19"/>
        <v>0</v>
      </c>
      <c r="P57" s="15">
        <f t="shared" si="20"/>
        <v>0</v>
      </c>
      <c r="Q57" s="15">
        <f t="shared" si="10"/>
        <v>0</v>
      </c>
      <c r="R57" s="15">
        <f t="shared" si="21"/>
        <v>0</v>
      </c>
      <c r="S57" s="15">
        <f t="shared" si="22"/>
        <v>0</v>
      </c>
      <c r="T57" s="15">
        <f t="shared" si="23"/>
        <v>0</v>
      </c>
      <c r="U57" s="15">
        <f t="shared" si="24"/>
        <v>0</v>
      </c>
      <c r="V57" s="15">
        <f t="shared" si="11"/>
        <v>0</v>
      </c>
      <c r="W57" s="15"/>
      <c r="X57" s="15">
        <f t="shared" si="12"/>
        <v>0</v>
      </c>
      <c r="Y57" s="15"/>
      <c r="Z57" s="15">
        <f t="shared" si="13"/>
        <v>0</v>
      </c>
      <c r="AA57" s="15"/>
      <c r="AB57" s="15">
        <f t="shared" si="14"/>
        <v>0</v>
      </c>
      <c r="AC57" s="15"/>
      <c r="AD57" s="15">
        <f t="shared" si="15"/>
        <v>0</v>
      </c>
      <c r="AE57" s="15"/>
      <c r="AF57" s="15">
        <f t="shared" si="25"/>
        <v>0</v>
      </c>
      <c r="AG57" s="15"/>
    </row>
    <row r="58" spans="1:33">
      <c r="A58" s="109" t="str">
        <f>'TRB Record'!A51</f>
        <v>replicate 25</v>
      </c>
      <c r="C58" s="109">
        <f>'TRB Record'!C51</f>
        <v>0</v>
      </c>
      <c r="D58" s="109">
        <f>Lignin!E51</f>
        <v>0</v>
      </c>
      <c r="E58" s="38">
        <f>Lignin!U51</f>
        <v>86.73</v>
      </c>
      <c r="F58" s="13"/>
      <c r="G58" s="13"/>
      <c r="H58" s="13"/>
      <c r="I58" s="13"/>
      <c r="J58" s="13"/>
      <c r="K58" s="60">
        <v>1</v>
      </c>
      <c r="L58" s="15">
        <f t="shared" si="16"/>
        <v>0</v>
      </c>
      <c r="M58" s="15">
        <f t="shared" si="17"/>
        <v>0</v>
      </c>
      <c r="N58" s="15">
        <f t="shared" si="18"/>
        <v>0</v>
      </c>
      <c r="O58" s="15">
        <f t="shared" si="19"/>
        <v>0</v>
      </c>
      <c r="P58" s="15">
        <f t="shared" si="20"/>
        <v>0</v>
      </c>
      <c r="Q58" s="15">
        <f t="shared" si="10"/>
        <v>0</v>
      </c>
      <c r="R58" s="15">
        <f t="shared" si="21"/>
        <v>0</v>
      </c>
      <c r="S58" s="15">
        <f t="shared" si="22"/>
        <v>0</v>
      </c>
      <c r="T58" s="15">
        <f t="shared" si="23"/>
        <v>0</v>
      </c>
      <c r="U58" s="15">
        <f t="shared" si="24"/>
        <v>0</v>
      </c>
      <c r="V58" s="15">
        <f t="shared" si="11"/>
        <v>0</v>
      </c>
      <c r="W58" s="15">
        <f>AVERAGE(V57:V58)</f>
        <v>0</v>
      </c>
      <c r="X58" s="15">
        <f t="shared" si="12"/>
        <v>0</v>
      </c>
      <c r="Y58" s="15">
        <f>AVERAGE(X57:X58)</f>
        <v>0</v>
      </c>
      <c r="Z58" s="15">
        <f t="shared" si="13"/>
        <v>0</v>
      </c>
      <c r="AA58" s="15">
        <f>AVERAGE(Z57:Z58)</f>
        <v>0</v>
      </c>
      <c r="AB58" s="15">
        <f t="shared" si="14"/>
        <v>0</v>
      </c>
      <c r="AC58" s="15">
        <f>AVERAGE(AB57:AB58)</f>
        <v>0</v>
      </c>
      <c r="AD58" s="15">
        <f t="shared" si="15"/>
        <v>0</v>
      </c>
      <c r="AE58" s="15">
        <f>AVERAGE(AD57:AD58)</f>
        <v>0</v>
      </c>
      <c r="AF58" s="15">
        <f t="shared" si="25"/>
        <v>0</v>
      </c>
      <c r="AG58" s="15">
        <f>AVERAGE(AF57:AF58)</f>
        <v>0</v>
      </c>
    </row>
    <row r="59" spans="1:33">
      <c r="A59" s="109">
        <f>'TRB Record'!A52</f>
        <v>26</v>
      </c>
      <c r="C59" s="109">
        <f>'TRB Record'!C52</f>
        <v>0</v>
      </c>
      <c r="D59" s="109">
        <f>Lignin!E52</f>
        <v>0</v>
      </c>
      <c r="E59" s="38">
        <f>Lignin!U52</f>
        <v>86.73</v>
      </c>
      <c r="F59" s="13"/>
      <c r="G59" s="13"/>
      <c r="H59" s="13"/>
      <c r="I59" s="13"/>
      <c r="J59" s="13"/>
      <c r="K59" s="60">
        <v>1</v>
      </c>
      <c r="L59" s="15">
        <f t="shared" si="16"/>
        <v>0</v>
      </c>
      <c r="M59" s="15">
        <f t="shared" si="17"/>
        <v>0</v>
      </c>
      <c r="N59" s="15">
        <f t="shared" si="18"/>
        <v>0</v>
      </c>
      <c r="O59" s="15">
        <f t="shared" si="19"/>
        <v>0</v>
      </c>
      <c r="P59" s="15">
        <f t="shared" si="20"/>
        <v>0</v>
      </c>
      <c r="Q59" s="15">
        <f t="shared" si="10"/>
        <v>0</v>
      </c>
      <c r="R59" s="15">
        <f t="shared" si="21"/>
        <v>0</v>
      </c>
      <c r="S59" s="15">
        <f t="shared" si="22"/>
        <v>0</v>
      </c>
      <c r="T59" s="15">
        <f t="shared" si="23"/>
        <v>0</v>
      </c>
      <c r="U59" s="15">
        <f t="shared" si="24"/>
        <v>0</v>
      </c>
      <c r="V59" s="15">
        <f t="shared" si="11"/>
        <v>0</v>
      </c>
      <c r="W59" s="15"/>
      <c r="X59" s="15">
        <f t="shared" si="12"/>
        <v>0</v>
      </c>
      <c r="Y59" s="15"/>
      <c r="Z59" s="15">
        <f t="shared" si="13"/>
        <v>0</v>
      </c>
      <c r="AA59" s="15"/>
      <c r="AB59" s="15">
        <f t="shared" si="14"/>
        <v>0</v>
      </c>
      <c r="AC59" s="15"/>
      <c r="AD59" s="15">
        <f t="shared" si="15"/>
        <v>0</v>
      </c>
      <c r="AE59" s="15"/>
      <c r="AF59" s="15">
        <f t="shared" si="25"/>
        <v>0</v>
      </c>
      <c r="AG59" s="15"/>
    </row>
    <row r="60" spans="1:33">
      <c r="A60" s="109" t="str">
        <f>'TRB Record'!A53</f>
        <v>replicate 26</v>
      </c>
      <c r="C60" s="109">
        <f>'TRB Record'!C53</f>
        <v>0</v>
      </c>
      <c r="D60" s="109">
        <f>Lignin!E53</f>
        <v>0</v>
      </c>
      <c r="E60" s="38">
        <f>Lignin!U53</f>
        <v>86.73</v>
      </c>
      <c r="F60" s="13"/>
      <c r="G60" s="13"/>
      <c r="H60" s="13"/>
      <c r="I60" s="13"/>
      <c r="J60" s="13"/>
      <c r="K60" s="60">
        <v>1</v>
      </c>
      <c r="L60" s="15">
        <f t="shared" si="16"/>
        <v>0</v>
      </c>
      <c r="M60" s="15">
        <f t="shared" si="17"/>
        <v>0</v>
      </c>
      <c r="N60" s="15">
        <f t="shared" si="18"/>
        <v>0</v>
      </c>
      <c r="O60" s="15">
        <f t="shared" si="19"/>
        <v>0</v>
      </c>
      <c r="P60" s="15">
        <f t="shared" si="20"/>
        <v>0</v>
      </c>
      <c r="Q60" s="15">
        <f t="shared" si="10"/>
        <v>0</v>
      </c>
      <c r="R60" s="15">
        <f t="shared" si="21"/>
        <v>0</v>
      </c>
      <c r="S60" s="15">
        <f t="shared" si="22"/>
        <v>0</v>
      </c>
      <c r="T60" s="15">
        <f t="shared" si="23"/>
        <v>0</v>
      </c>
      <c r="U60" s="15">
        <f t="shared" si="24"/>
        <v>0</v>
      </c>
      <c r="V60" s="15">
        <f t="shared" si="11"/>
        <v>0</v>
      </c>
      <c r="W60" s="15">
        <f>AVERAGE(V59:V60)</f>
        <v>0</v>
      </c>
      <c r="X60" s="15">
        <f t="shared" si="12"/>
        <v>0</v>
      </c>
      <c r="Y60" s="15">
        <f>AVERAGE(X59:X60)</f>
        <v>0</v>
      </c>
      <c r="Z60" s="15">
        <f t="shared" si="13"/>
        <v>0</v>
      </c>
      <c r="AA60" s="15">
        <f>AVERAGE(Z59:Z60)</f>
        <v>0</v>
      </c>
      <c r="AB60" s="15">
        <f t="shared" si="14"/>
        <v>0</v>
      </c>
      <c r="AC60" s="15">
        <f>AVERAGE(AB59:AB60)</f>
        <v>0</v>
      </c>
      <c r="AD60" s="15">
        <f t="shared" si="15"/>
        <v>0</v>
      </c>
      <c r="AE60" s="15">
        <f>AVERAGE(AD59:AD60)</f>
        <v>0</v>
      </c>
      <c r="AF60" s="15">
        <f t="shared" si="25"/>
        <v>0</v>
      </c>
      <c r="AG60" s="15">
        <f>AVERAGE(AF59:AF60)</f>
        <v>0</v>
      </c>
    </row>
    <row r="61" spans="1:33">
      <c r="A61" s="109">
        <f>'TRB Record'!A54</f>
        <v>27</v>
      </c>
      <c r="C61" s="109">
        <f>'TRB Record'!C54</f>
        <v>0</v>
      </c>
      <c r="D61" s="109">
        <f>Lignin!E54</f>
        <v>0</v>
      </c>
      <c r="E61" s="38">
        <f>Lignin!U54</f>
        <v>86.73</v>
      </c>
      <c r="F61" s="13"/>
      <c r="G61" s="13"/>
      <c r="H61" s="13"/>
      <c r="I61" s="13"/>
      <c r="J61" s="13"/>
      <c r="K61" s="60">
        <v>1</v>
      </c>
      <c r="L61" s="15">
        <f t="shared" si="16"/>
        <v>0</v>
      </c>
      <c r="M61" s="15">
        <f t="shared" si="17"/>
        <v>0</v>
      </c>
      <c r="N61" s="15">
        <f t="shared" si="18"/>
        <v>0</v>
      </c>
      <c r="O61" s="15">
        <f t="shared" si="19"/>
        <v>0</v>
      </c>
      <c r="P61" s="15">
        <f t="shared" si="20"/>
        <v>0</v>
      </c>
      <c r="Q61" s="15">
        <f t="shared" si="10"/>
        <v>0</v>
      </c>
      <c r="R61" s="15">
        <f t="shared" si="21"/>
        <v>0</v>
      </c>
      <c r="S61" s="15">
        <f t="shared" si="22"/>
        <v>0</v>
      </c>
      <c r="T61" s="15">
        <f t="shared" si="23"/>
        <v>0</v>
      </c>
      <c r="U61" s="15">
        <f t="shared" si="24"/>
        <v>0</v>
      </c>
      <c r="V61" s="15">
        <f t="shared" si="11"/>
        <v>0</v>
      </c>
      <c r="W61" s="15"/>
      <c r="X61" s="15">
        <f t="shared" si="12"/>
        <v>0</v>
      </c>
      <c r="Y61" s="15"/>
      <c r="Z61" s="15">
        <f t="shared" si="13"/>
        <v>0</v>
      </c>
      <c r="AA61" s="15"/>
      <c r="AB61" s="15">
        <f t="shared" si="14"/>
        <v>0</v>
      </c>
      <c r="AC61" s="15"/>
      <c r="AD61" s="15">
        <f t="shared" si="15"/>
        <v>0</v>
      </c>
      <c r="AE61" s="15"/>
      <c r="AF61" s="15">
        <f t="shared" si="25"/>
        <v>0</v>
      </c>
      <c r="AG61" s="15"/>
    </row>
    <row r="62" spans="1:33">
      <c r="A62" s="109" t="str">
        <f>'TRB Record'!A55</f>
        <v>replicate 27</v>
      </c>
      <c r="C62" s="109">
        <f>'TRB Record'!C55</f>
        <v>0</v>
      </c>
      <c r="D62" s="109">
        <f>Lignin!E55</f>
        <v>0</v>
      </c>
      <c r="E62" s="38">
        <f>Lignin!U55</f>
        <v>86.73</v>
      </c>
      <c r="F62" s="13"/>
      <c r="G62" s="13"/>
      <c r="H62" s="13"/>
      <c r="I62" s="13"/>
      <c r="J62" s="13"/>
      <c r="K62" s="60">
        <v>1</v>
      </c>
      <c r="L62" s="15">
        <f t="shared" si="16"/>
        <v>0</v>
      </c>
      <c r="M62" s="15">
        <f t="shared" si="17"/>
        <v>0</v>
      </c>
      <c r="N62" s="15">
        <f t="shared" si="18"/>
        <v>0</v>
      </c>
      <c r="O62" s="15">
        <f t="shared" si="19"/>
        <v>0</v>
      </c>
      <c r="P62" s="15">
        <f t="shared" si="20"/>
        <v>0</v>
      </c>
      <c r="Q62" s="15">
        <f t="shared" si="10"/>
        <v>0</v>
      </c>
      <c r="R62" s="15">
        <f t="shared" si="21"/>
        <v>0</v>
      </c>
      <c r="S62" s="15">
        <f t="shared" si="22"/>
        <v>0</v>
      </c>
      <c r="T62" s="15">
        <f t="shared" si="23"/>
        <v>0</v>
      </c>
      <c r="U62" s="15">
        <f t="shared" si="24"/>
        <v>0</v>
      </c>
      <c r="V62" s="15">
        <f t="shared" si="11"/>
        <v>0</v>
      </c>
      <c r="W62" s="15">
        <f>AVERAGE(V61:V62)</f>
        <v>0</v>
      </c>
      <c r="X62" s="15">
        <f t="shared" si="12"/>
        <v>0</v>
      </c>
      <c r="Y62" s="15">
        <f>AVERAGE(X61:X62)</f>
        <v>0</v>
      </c>
      <c r="Z62" s="15">
        <f t="shared" si="13"/>
        <v>0</v>
      </c>
      <c r="AA62" s="15">
        <f>AVERAGE(Z61:Z62)</f>
        <v>0</v>
      </c>
      <c r="AB62" s="15">
        <f t="shared" si="14"/>
        <v>0</v>
      </c>
      <c r="AC62" s="15">
        <f>AVERAGE(AB61:AB62)</f>
        <v>0</v>
      </c>
      <c r="AD62" s="15">
        <f t="shared" si="15"/>
        <v>0</v>
      </c>
      <c r="AE62" s="15">
        <f>AVERAGE(AD61:AD62)</f>
        <v>0</v>
      </c>
      <c r="AF62" s="15">
        <f t="shared" si="25"/>
        <v>0</v>
      </c>
      <c r="AG62" s="15">
        <f>AVERAGE(AF61:AF62)</f>
        <v>0</v>
      </c>
    </row>
    <row r="63" spans="1:33">
      <c r="A63" s="109">
        <f>'TRB Record'!A56</f>
        <v>28</v>
      </c>
      <c r="C63" s="109">
        <f>'TRB Record'!C56</f>
        <v>0</v>
      </c>
      <c r="D63" s="109">
        <f>Lignin!E56</f>
        <v>0</v>
      </c>
      <c r="E63" s="38">
        <f>Lignin!U56</f>
        <v>86.73</v>
      </c>
      <c r="F63" s="13"/>
      <c r="G63" s="13"/>
      <c r="H63" s="13"/>
      <c r="I63" s="13"/>
      <c r="J63" s="13"/>
      <c r="K63" s="60">
        <v>1</v>
      </c>
      <c r="L63" s="15">
        <f t="shared" si="16"/>
        <v>0</v>
      </c>
      <c r="M63" s="15">
        <f t="shared" si="17"/>
        <v>0</v>
      </c>
      <c r="N63" s="15">
        <f t="shared" si="18"/>
        <v>0</v>
      </c>
      <c r="O63" s="15">
        <f t="shared" si="19"/>
        <v>0</v>
      </c>
      <c r="P63" s="15">
        <f t="shared" si="20"/>
        <v>0</v>
      </c>
      <c r="Q63" s="15">
        <f t="shared" si="10"/>
        <v>0</v>
      </c>
      <c r="R63" s="15">
        <f t="shared" si="21"/>
        <v>0</v>
      </c>
      <c r="S63" s="15">
        <f t="shared" si="22"/>
        <v>0</v>
      </c>
      <c r="T63" s="15">
        <f t="shared" si="23"/>
        <v>0</v>
      </c>
      <c r="U63" s="15">
        <f t="shared" si="24"/>
        <v>0</v>
      </c>
      <c r="V63" s="15">
        <f t="shared" si="11"/>
        <v>0</v>
      </c>
      <c r="W63" s="15"/>
      <c r="X63" s="15">
        <f t="shared" si="12"/>
        <v>0</v>
      </c>
      <c r="Y63" s="15"/>
      <c r="Z63" s="15">
        <f t="shared" si="13"/>
        <v>0</v>
      </c>
      <c r="AA63" s="15"/>
      <c r="AB63" s="15">
        <f t="shared" si="14"/>
        <v>0</v>
      </c>
      <c r="AC63" s="15"/>
      <c r="AD63" s="15">
        <f t="shared" si="15"/>
        <v>0</v>
      </c>
      <c r="AE63" s="15"/>
      <c r="AF63" s="15">
        <f t="shared" si="25"/>
        <v>0</v>
      </c>
      <c r="AG63" s="15"/>
    </row>
    <row r="64" spans="1:33">
      <c r="A64" s="109" t="str">
        <f>'TRB Record'!A57</f>
        <v>replicate 28</v>
      </c>
      <c r="C64" s="109">
        <f>'TRB Record'!C57</f>
        <v>0</v>
      </c>
      <c r="D64" s="109">
        <f>Lignin!E57</f>
        <v>0</v>
      </c>
      <c r="E64" s="38">
        <f>Lignin!U57</f>
        <v>86.73</v>
      </c>
      <c r="F64" s="13"/>
      <c r="G64" s="13"/>
      <c r="H64" s="13"/>
      <c r="I64" s="13"/>
      <c r="J64" s="13"/>
      <c r="K64" s="60">
        <v>1</v>
      </c>
      <c r="L64" s="15">
        <f t="shared" si="16"/>
        <v>0</v>
      </c>
      <c r="M64" s="15">
        <f t="shared" si="17"/>
        <v>0</v>
      </c>
      <c r="N64" s="15">
        <f t="shared" si="18"/>
        <v>0</v>
      </c>
      <c r="O64" s="15">
        <f t="shared" si="19"/>
        <v>0</v>
      </c>
      <c r="P64" s="15">
        <f t="shared" si="20"/>
        <v>0</v>
      </c>
      <c r="Q64" s="15">
        <f t="shared" si="10"/>
        <v>0</v>
      </c>
      <c r="R64" s="15">
        <f t="shared" si="21"/>
        <v>0</v>
      </c>
      <c r="S64" s="15">
        <f t="shared" si="22"/>
        <v>0</v>
      </c>
      <c r="T64" s="15">
        <f t="shared" si="23"/>
        <v>0</v>
      </c>
      <c r="U64" s="15">
        <f t="shared" si="24"/>
        <v>0</v>
      </c>
      <c r="V64" s="15">
        <f t="shared" si="11"/>
        <v>0</v>
      </c>
      <c r="W64" s="15">
        <f>AVERAGE(V63:V64)</f>
        <v>0</v>
      </c>
      <c r="X64" s="15">
        <f t="shared" si="12"/>
        <v>0</v>
      </c>
      <c r="Y64" s="15">
        <f>AVERAGE(X63:X64)</f>
        <v>0</v>
      </c>
      <c r="Z64" s="15">
        <f t="shared" si="13"/>
        <v>0</v>
      </c>
      <c r="AA64" s="15">
        <f>AVERAGE(Z63:Z64)</f>
        <v>0</v>
      </c>
      <c r="AB64" s="15">
        <f t="shared" si="14"/>
        <v>0</v>
      </c>
      <c r="AC64" s="15">
        <f>AVERAGE(AB63:AB64)</f>
        <v>0</v>
      </c>
      <c r="AD64" s="15">
        <f t="shared" si="15"/>
        <v>0</v>
      </c>
      <c r="AE64" s="15">
        <f>AVERAGE(AD63:AD64)</f>
        <v>0</v>
      </c>
      <c r="AF64" s="15">
        <f t="shared" si="25"/>
        <v>0</v>
      </c>
      <c r="AG64" s="15">
        <f>AVERAGE(AF63:AF64)</f>
        <v>0</v>
      </c>
    </row>
    <row r="65" spans="1:33">
      <c r="A65" s="109">
        <f>'TRB Record'!A58</f>
        <v>29</v>
      </c>
      <c r="C65" s="109">
        <f>'TRB Record'!C58</f>
        <v>0</v>
      </c>
      <c r="D65" s="109">
        <f>Lignin!E58</f>
        <v>0</v>
      </c>
      <c r="E65" s="38">
        <f>Lignin!U58</f>
        <v>86.73</v>
      </c>
      <c r="F65" s="13"/>
      <c r="G65" s="13"/>
      <c r="H65" s="13"/>
      <c r="I65" s="13"/>
      <c r="J65" s="13"/>
      <c r="K65" s="60">
        <v>1</v>
      </c>
      <c r="L65" s="15">
        <f t="shared" si="16"/>
        <v>0</v>
      </c>
      <c r="M65" s="15">
        <f t="shared" si="17"/>
        <v>0</v>
      </c>
      <c r="N65" s="15">
        <f t="shared" si="18"/>
        <v>0</v>
      </c>
      <c r="O65" s="15">
        <f t="shared" si="19"/>
        <v>0</v>
      </c>
      <c r="P65" s="15">
        <f t="shared" si="20"/>
        <v>0</v>
      </c>
      <c r="Q65" s="15">
        <f t="shared" si="10"/>
        <v>0</v>
      </c>
      <c r="R65" s="15">
        <f t="shared" si="21"/>
        <v>0</v>
      </c>
      <c r="S65" s="15">
        <f t="shared" si="22"/>
        <v>0</v>
      </c>
      <c r="T65" s="15">
        <f t="shared" si="23"/>
        <v>0</v>
      </c>
      <c r="U65" s="15">
        <f t="shared" si="24"/>
        <v>0</v>
      </c>
      <c r="V65" s="15">
        <f t="shared" si="11"/>
        <v>0</v>
      </c>
      <c r="W65" s="15"/>
      <c r="X65" s="15">
        <f t="shared" si="12"/>
        <v>0</v>
      </c>
      <c r="Y65" s="15"/>
      <c r="Z65" s="15">
        <f t="shared" si="13"/>
        <v>0</v>
      </c>
      <c r="AA65" s="15"/>
      <c r="AB65" s="15">
        <f t="shared" si="14"/>
        <v>0</v>
      </c>
      <c r="AC65" s="15"/>
      <c r="AD65" s="15">
        <f t="shared" si="15"/>
        <v>0</v>
      </c>
      <c r="AE65" s="15"/>
      <c r="AF65" s="15">
        <f t="shared" si="25"/>
        <v>0</v>
      </c>
      <c r="AG65" s="15"/>
    </row>
    <row r="66" spans="1:33">
      <c r="A66" s="109" t="str">
        <f>'TRB Record'!A59</f>
        <v>replicate 29</v>
      </c>
      <c r="C66" s="109">
        <f>'TRB Record'!C59</f>
        <v>0</v>
      </c>
      <c r="D66" s="109">
        <f>Lignin!E59</f>
        <v>0</v>
      </c>
      <c r="E66" s="38">
        <f>Lignin!U59</f>
        <v>86.73</v>
      </c>
      <c r="F66" s="13"/>
      <c r="G66" s="13"/>
      <c r="H66" s="13"/>
      <c r="I66" s="13"/>
      <c r="J66" s="13"/>
      <c r="K66" s="60">
        <v>1</v>
      </c>
      <c r="L66" s="15">
        <f t="shared" si="16"/>
        <v>0</v>
      </c>
      <c r="M66" s="15">
        <f t="shared" si="17"/>
        <v>0</v>
      </c>
      <c r="N66" s="15">
        <f t="shared" si="18"/>
        <v>0</v>
      </c>
      <c r="O66" s="15">
        <f t="shared" si="19"/>
        <v>0</v>
      </c>
      <c r="P66" s="15">
        <f t="shared" si="20"/>
        <v>0</v>
      </c>
      <c r="Q66" s="15">
        <f t="shared" si="10"/>
        <v>0</v>
      </c>
      <c r="R66" s="15">
        <f t="shared" si="21"/>
        <v>0</v>
      </c>
      <c r="S66" s="15">
        <f t="shared" si="22"/>
        <v>0</v>
      </c>
      <c r="T66" s="15">
        <f t="shared" si="23"/>
        <v>0</v>
      </c>
      <c r="U66" s="15">
        <f t="shared" si="24"/>
        <v>0</v>
      </c>
      <c r="V66" s="15">
        <f t="shared" si="11"/>
        <v>0</v>
      </c>
      <c r="W66" s="15">
        <f>AVERAGE(V65:V66)</f>
        <v>0</v>
      </c>
      <c r="X66" s="15">
        <f t="shared" si="12"/>
        <v>0</v>
      </c>
      <c r="Y66" s="15">
        <f>AVERAGE(X65:X66)</f>
        <v>0</v>
      </c>
      <c r="Z66" s="15">
        <f t="shared" si="13"/>
        <v>0</v>
      </c>
      <c r="AA66" s="15">
        <f>AVERAGE(Z65:Z66)</f>
        <v>0</v>
      </c>
      <c r="AB66" s="15">
        <f t="shared" si="14"/>
        <v>0</v>
      </c>
      <c r="AC66" s="15">
        <f>AVERAGE(AB65:AB66)</f>
        <v>0</v>
      </c>
      <c r="AD66" s="15">
        <f t="shared" si="15"/>
        <v>0</v>
      </c>
      <c r="AE66" s="15">
        <f>AVERAGE(AD65:AD66)</f>
        <v>0</v>
      </c>
      <c r="AF66" s="15">
        <f t="shared" si="25"/>
        <v>0</v>
      </c>
      <c r="AG66" s="15">
        <f>AVERAGE(AF65:AF66)</f>
        <v>0</v>
      </c>
    </row>
    <row r="67" spans="1:33">
      <c r="A67" s="109">
        <f>'TRB Record'!A60</f>
        <v>30</v>
      </c>
      <c r="C67" s="109">
        <f>'TRB Record'!C60</f>
        <v>0</v>
      </c>
      <c r="D67" s="109">
        <f>Lignin!E60</f>
        <v>0</v>
      </c>
      <c r="E67" s="38">
        <f>Lignin!U60</f>
        <v>86.73</v>
      </c>
      <c r="F67" s="13"/>
      <c r="G67" s="13"/>
      <c r="H67" s="13"/>
      <c r="I67" s="13"/>
      <c r="J67" s="13"/>
      <c r="K67" s="60">
        <v>1</v>
      </c>
      <c r="L67" s="15">
        <f t="shared" si="16"/>
        <v>0</v>
      </c>
      <c r="M67" s="15">
        <f t="shared" si="17"/>
        <v>0</v>
      </c>
      <c r="N67" s="15">
        <f t="shared" si="18"/>
        <v>0</v>
      </c>
      <c r="O67" s="15">
        <f t="shared" si="19"/>
        <v>0</v>
      </c>
      <c r="P67" s="15">
        <f t="shared" si="20"/>
        <v>0</v>
      </c>
      <c r="Q67" s="15">
        <f t="shared" si="10"/>
        <v>0</v>
      </c>
      <c r="R67" s="15">
        <f t="shared" si="21"/>
        <v>0</v>
      </c>
      <c r="S67" s="15">
        <f t="shared" si="22"/>
        <v>0</v>
      </c>
      <c r="T67" s="15">
        <f t="shared" si="23"/>
        <v>0</v>
      </c>
      <c r="U67" s="15">
        <f t="shared" si="24"/>
        <v>0</v>
      </c>
      <c r="V67" s="15">
        <f t="shared" si="11"/>
        <v>0</v>
      </c>
      <c r="W67" s="15"/>
      <c r="X67" s="15">
        <f t="shared" si="12"/>
        <v>0</v>
      </c>
      <c r="Y67" s="15"/>
      <c r="Z67" s="15">
        <f t="shared" si="13"/>
        <v>0</v>
      </c>
      <c r="AA67" s="15"/>
      <c r="AB67" s="15">
        <f t="shared" si="14"/>
        <v>0</v>
      </c>
      <c r="AC67" s="15"/>
      <c r="AD67" s="15">
        <f t="shared" si="15"/>
        <v>0</v>
      </c>
      <c r="AE67" s="15"/>
      <c r="AF67" s="15">
        <f t="shared" si="25"/>
        <v>0</v>
      </c>
      <c r="AG67" s="15"/>
    </row>
    <row r="68" spans="1:33">
      <c r="A68" s="109" t="str">
        <f>'TRB Record'!A61</f>
        <v>replicate 30</v>
      </c>
      <c r="C68" s="109">
        <f>'TRB Record'!C61</f>
        <v>0</v>
      </c>
      <c r="D68" s="109">
        <f>Lignin!E61</f>
        <v>0</v>
      </c>
      <c r="E68" s="38">
        <f>Lignin!U61</f>
        <v>86.73</v>
      </c>
      <c r="F68" s="13"/>
      <c r="G68" s="13"/>
      <c r="H68" s="13"/>
      <c r="I68" s="13"/>
      <c r="J68" s="13"/>
      <c r="K68" s="60">
        <v>1</v>
      </c>
      <c r="L68" s="15">
        <f t="shared" si="16"/>
        <v>0</v>
      </c>
      <c r="M68" s="15">
        <f t="shared" si="17"/>
        <v>0</v>
      </c>
      <c r="N68" s="15">
        <f t="shared" si="18"/>
        <v>0</v>
      </c>
      <c r="O68" s="15">
        <f t="shared" si="19"/>
        <v>0</v>
      </c>
      <c r="P68" s="15">
        <f t="shared" si="20"/>
        <v>0</v>
      </c>
      <c r="Q68" s="15">
        <f t="shared" si="10"/>
        <v>0</v>
      </c>
      <c r="R68" s="15">
        <f t="shared" si="21"/>
        <v>0</v>
      </c>
      <c r="S68" s="15">
        <f t="shared" si="22"/>
        <v>0</v>
      </c>
      <c r="T68" s="15">
        <f t="shared" si="23"/>
        <v>0</v>
      </c>
      <c r="U68" s="15">
        <f t="shared" si="24"/>
        <v>0</v>
      </c>
      <c r="V68" s="15">
        <f t="shared" si="11"/>
        <v>0</v>
      </c>
      <c r="W68" s="15">
        <f>AVERAGE(V67:V68)</f>
        <v>0</v>
      </c>
      <c r="X68" s="15">
        <f t="shared" si="12"/>
        <v>0</v>
      </c>
      <c r="Y68" s="15">
        <f>AVERAGE(X67:X68)</f>
        <v>0</v>
      </c>
      <c r="Z68" s="15">
        <f t="shared" si="13"/>
        <v>0</v>
      </c>
      <c r="AA68" s="15">
        <f>AVERAGE(Z67:Z68)</f>
        <v>0</v>
      </c>
      <c r="AB68" s="15">
        <f t="shared" si="14"/>
        <v>0</v>
      </c>
      <c r="AC68" s="15">
        <f>AVERAGE(AB67:AB68)</f>
        <v>0</v>
      </c>
      <c r="AD68" s="15">
        <f t="shared" si="15"/>
        <v>0</v>
      </c>
      <c r="AE68" s="15">
        <f>AVERAGE(AD67:AD68)</f>
        <v>0</v>
      </c>
      <c r="AF68" s="15">
        <f t="shared" si="25"/>
        <v>0</v>
      </c>
      <c r="AG68" s="15">
        <f>AVERAGE(AF67:AF68)</f>
        <v>0</v>
      </c>
    </row>
  </sheetData>
  <sheetProtection sheet="1"/>
  <mergeCells count="5">
    <mergeCell ref="V1:AE1"/>
    <mergeCell ref="E3:E5"/>
    <mergeCell ref="F7:J7"/>
    <mergeCell ref="Q1:U1"/>
    <mergeCell ref="G1:J1"/>
  </mergeCells>
  <phoneticPr fontId="2" type="noConversion"/>
  <printOptions gridLines="1"/>
  <pageMargins left="0.75" right="0.75" top="1" bottom="1" header="0.5" footer="0.5"/>
  <pageSetup scale="69" orientation="landscape" horizontalDpi="4294967292" verticalDpi="4294967292" r:id="rId1"/>
  <headerFooter alignWithMargins="0">
    <oddHeader>&amp;A</oddHeader>
    <oddFooter>Page &amp;P of &amp;N</oddFooter>
  </headerFooter>
  <colBreaks count="3" manualBreakCount="3">
    <brk id="11" max="1048575" man="1"/>
    <brk id="16" max="1048575" man="1"/>
    <brk id="2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70EE4-7750-4D1C-988F-C79AADA6C433}">
  <sheetPr codeName="Sheet7">
    <pageSetUpPr fitToPage="1"/>
  </sheetPr>
  <dimension ref="A1:K62"/>
  <sheetViews>
    <sheetView workbookViewId="0">
      <pane xSplit="1" ySplit="2" topLeftCell="B3" activePane="bottomRight" state="frozen"/>
      <selection pane="bottomRight" activeCell="A2" sqref="A2:IV2"/>
      <selection pane="bottomLeft" activeCell="K2" sqref="K2"/>
      <selection pane="topRight" activeCell="K2" sqref="K2"/>
    </sheetView>
  </sheetViews>
  <sheetFormatPr defaultColWidth="10.85546875" defaultRowHeight="12"/>
  <cols>
    <col min="1" max="1" width="10.85546875" style="1" customWidth="1"/>
    <col min="2" max="2" width="16.42578125" style="6" customWidth="1"/>
    <col min="3" max="3" width="14.140625" style="2" bestFit="1" customWidth="1"/>
    <col min="4" max="5" width="6.7109375" style="1" customWidth="1"/>
    <col min="6" max="6" width="6.7109375" style="2" customWidth="1"/>
    <col min="7" max="9" width="6.7109375" style="1" customWidth="1"/>
    <col min="10" max="10" width="14.28515625" style="5" customWidth="1"/>
    <col min="11" max="16384" width="10.85546875" style="5"/>
  </cols>
  <sheetData>
    <row r="1" spans="1:11">
      <c r="A1" s="109"/>
      <c r="D1" s="109"/>
      <c r="E1" s="109"/>
      <c r="G1" s="109"/>
      <c r="H1" s="109"/>
      <c r="I1" s="109"/>
      <c r="J1" s="44" t="s">
        <v>98</v>
      </c>
      <c r="K1" s="45"/>
    </row>
    <row r="2" spans="1:11" s="24" customFormat="1" ht="93">
      <c r="A2" s="24" t="s">
        <v>0</v>
      </c>
      <c r="B2" s="23" t="s">
        <v>42</v>
      </c>
      <c r="C2" s="47" t="s">
        <v>136</v>
      </c>
      <c r="D2" s="24" t="s">
        <v>65</v>
      </c>
      <c r="E2" s="24" t="s">
        <v>112</v>
      </c>
      <c r="F2" s="47" t="s">
        <v>137</v>
      </c>
      <c r="G2" s="24" t="s">
        <v>138</v>
      </c>
      <c r="H2" s="24" t="s">
        <v>139</v>
      </c>
      <c r="I2" s="24" t="s">
        <v>56</v>
      </c>
    </row>
    <row r="3" spans="1:11">
      <c r="A3" s="109">
        <f>'TRB Record'!A2</f>
        <v>1</v>
      </c>
      <c r="B3" s="6">
        <f>'TRB Record'!C2</f>
        <v>0</v>
      </c>
      <c r="D3" s="109">
        <f>Lignin!E2</f>
        <v>0</v>
      </c>
      <c r="E3" s="109">
        <f>Lignin!U2</f>
        <v>87</v>
      </c>
      <c r="G3" s="16">
        <f t="shared" ref="G3:G34" si="0">F3*E3</f>
        <v>0</v>
      </c>
      <c r="H3" s="16">
        <f>IF(D3=0,0,100*G3/D3)</f>
        <v>0</v>
      </c>
      <c r="I3" s="16"/>
    </row>
    <row r="4" spans="1:11">
      <c r="A4" s="109" t="str">
        <f>'TRB Record'!A3</f>
        <v>replicate 1</v>
      </c>
      <c r="B4" s="6">
        <f>'TRB Record'!C3</f>
        <v>0</v>
      </c>
      <c r="D4" s="109">
        <f>Lignin!E3</f>
        <v>0</v>
      </c>
      <c r="E4" s="109">
        <f>Lignin!U3</f>
        <v>87</v>
      </c>
      <c r="G4" s="16">
        <f t="shared" si="0"/>
        <v>0</v>
      </c>
      <c r="H4" s="16">
        <f t="shared" ref="H4:H62" si="1">IF(D4=0,0,100*G4/D4)</f>
        <v>0</v>
      </c>
      <c r="I4" s="16">
        <f>AVERAGE(H3:H4)</f>
        <v>0</v>
      </c>
    </row>
    <row r="5" spans="1:11">
      <c r="A5" s="109">
        <f>'TRB Record'!A4</f>
        <v>2</v>
      </c>
      <c r="B5" s="6">
        <f>'TRB Record'!C4</f>
        <v>0</v>
      </c>
      <c r="D5" s="109">
        <f>Lignin!E4</f>
        <v>0</v>
      </c>
      <c r="E5" s="109">
        <f>Lignin!U4</f>
        <v>87</v>
      </c>
      <c r="G5" s="16">
        <f t="shared" si="0"/>
        <v>0</v>
      </c>
      <c r="H5" s="16">
        <f t="shared" si="1"/>
        <v>0</v>
      </c>
      <c r="I5" s="16"/>
    </row>
    <row r="6" spans="1:11">
      <c r="A6" s="109" t="str">
        <f>'TRB Record'!A5</f>
        <v>replicate 2</v>
      </c>
      <c r="B6" s="6">
        <f>'TRB Record'!C5</f>
        <v>0</v>
      </c>
      <c r="D6" s="109">
        <f>Lignin!E5</f>
        <v>0</v>
      </c>
      <c r="E6" s="109">
        <f>Lignin!U5</f>
        <v>87</v>
      </c>
      <c r="G6" s="16">
        <f t="shared" si="0"/>
        <v>0</v>
      </c>
      <c r="H6" s="16">
        <f t="shared" si="1"/>
        <v>0</v>
      </c>
      <c r="I6" s="16">
        <f>AVERAGE(H5:H6)</f>
        <v>0</v>
      </c>
    </row>
    <row r="7" spans="1:11">
      <c r="A7" s="109">
        <f>'TRB Record'!A6</f>
        <v>3</v>
      </c>
      <c r="B7" s="6">
        <f>'TRB Record'!C6</f>
        <v>0</v>
      </c>
      <c r="D7" s="109">
        <f>Lignin!E6</f>
        <v>0</v>
      </c>
      <c r="E7" s="109">
        <f>Lignin!U6</f>
        <v>87</v>
      </c>
      <c r="G7" s="16">
        <f t="shared" si="0"/>
        <v>0</v>
      </c>
      <c r="H7" s="16">
        <f t="shared" si="1"/>
        <v>0</v>
      </c>
      <c r="I7" s="16"/>
    </row>
    <row r="8" spans="1:11">
      <c r="A8" s="109" t="str">
        <f>'TRB Record'!A7</f>
        <v>replicate 3</v>
      </c>
      <c r="B8" s="6">
        <f>'TRB Record'!C7</f>
        <v>0</v>
      </c>
      <c r="D8" s="109">
        <f>Lignin!E7</f>
        <v>0</v>
      </c>
      <c r="E8" s="109">
        <f>Lignin!U7</f>
        <v>87</v>
      </c>
      <c r="G8" s="16">
        <f t="shared" si="0"/>
        <v>0</v>
      </c>
      <c r="H8" s="16">
        <f t="shared" si="1"/>
        <v>0</v>
      </c>
      <c r="I8" s="16">
        <f>AVERAGE(H7:H8)</f>
        <v>0</v>
      </c>
    </row>
    <row r="9" spans="1:11">
      <c r="A9" s="109">
        <f>'TRB Record'!A8</f>
        <v>4</v>
      </c>
      <c r="B9" s="6">
        <f>'TRB Record'!C8</f>
        <v>0</v>
      </c>
      <c r="D9" s="109">
        <f>Lignin!E8</f>
        <v>0</v>
      </c>
      <c r="E9" s="109">
        <f>Lignin!U8</f>
        <v>87</v>
      </c>
      <c r="G9" s="16">
        <f t="shared" si="0"/>
        <v>0</v>
      </c>
      <c r="H9" s="16">
        <f t="shared" si="1"/>
        <v>0</v>
      </c>
      <c r="I9" s="16"/>
    </row>
    <row r="10" spans="1:11">
      <c r="A10" s="109" t="str">
        <f>'TRB Record'!A9</f>
        <v>replicate 4</v>
      </c>
      <c r="B10" s="6">
        <f>'TRB Record'!C9</f>
        <v>0</v>
      </c>
      <c r="D10" s="109">
        <f>Lignin!E9</f>
        <v>0</v>
      </c>
      <c r="E10" s="109">
        <f>Lignin!U9</f>
        <v>87</v>
      </c>
      <c r="G10" s="16">
        <f t="shared" si="0"/>
        <v>0</v>
      </c>
      <c r="H10" s="16">
        <f t="shared" si="1"/>
        <v>0</v>
      </c>
      <c r="I10" s="16">
        <f>AVERAGE(H9:H10)</f>
        <v>0</v>
      </c>
    </row>
    <row r="11" spans="1:11">
      <c r="A11" s="109">
        <f>'TRB Record'!A10</f>
        <v>5</v>
      </c>
      <c r="B11" s="6">
        <f>'TRB Record'!C10</f>
        <v>0</v>
      </c>
      <c r="D11" s="109">
        <f>Lignin!E10</f>
        <v>0</v>
      </c>
      <c r="E11" s="109">
        <f>Lignin!U10</f>
        <v>87</v>
      </c>
      <c r="G11" s="16">
        <f t="shared" si="0"/>
        <v>0</v>
      </c>
      <c r="H11" s="16">
        <f t="shared" si="1"/>
        <v>0</v>
      </c>
      <c r="I11" s="16"/>
    </row>
    <row r="12" spans="1:11">
      <c r="A12" s="109" t="str">
        <f>'TRB Record'!A11</f>
        <v>replicate 5</v>
      </c>
      <c r="B12" s="6">
        <f>'TRB Record'!C11</f>
        <v>0</v>
      </c>
      <c r="D12" s="109">
        <f>Lignin!E11</f>
        <v>0</v>
      </c>
      <c r="E12" s="109">
        <f>Lignin!U11</f>
        <v>87</v>
      </c>
      <c r="G12" s="16">
        <f t="shared" si="0"/>
        <v>0</v>
      </c>
      <c r="H12" s="16">
        <f t="shared" si="1"/>
        <v>0</v>
      </c>
      <c r="I12" s="16">
        <f>AVERAGE(H11:H12)</f>
        <v>0</v>
      </c>
    </row>
    <row r="13" spans="1:11">
      <c r="A13" s="109">
        <f>'TRB Record'!A12</f>
        <v>6</v>
      </c>
      <c r="B13" s="6">
        <f>'TRB Record'!C12</f>
        <v>0</v>
      </c>
      <c r="D13" s="109">
        <f>Lignin!E12</f>
        <v>0</v>
      </c>
      <c r="E13" s="109">
        <f>Lignin!U12</f>
        <v>87</v>
      </c>
      <c r="G13" s="16">
        <f t="shared" si="0"/>
        <v>0</v>
      </c>
      <c r="H13" s="16">
        <f t="shared" si="1"/>
        <v>0</v>
      </c>
      <c r="I13" s="16"/>
    </row>
    <row r="14" spans="1:11">
      <c r="A14" s="109" t="str">
        <f>'TRB Record'!A13</f>
        <v>replicate 6</v>
      </c>
      <c r="B14" s="6">
        <f>'TRB Record'!C13</f>
        <v>0</v>
      </c>
      <c r="D14" s="109">
        <f>Lignin!E13</f>
        <v>0</v>
      </c>
      <c r="E14" s="109">
        <f>Lignin!U13</f>
        <v>87</v>
      </c>
      <c r="G14" s="16">
        <f t="shared" si="0"/>
        <v>0</v>
      </c>
      <c r="H14" s="16">
        <f t="shared" si="1"/>
        <v>0</v>
      </c>
      <c r="I14" s="16">
        <f>AVERAGE(H13:H14)</f>
        <v>0</v>
      </c>
    </row>
    <row r="15" spans="1:11">
      <c r="A15" s="109">
        <f>'TRB Record'!A14</f>
        <v>7</v>
      </c>
      <c r="B15" s="6">
        <f>'TRB Record'!C14</f>
        <v>0</v>
      </c>
      <c r="D15" s="109">
        <f>Lignin!E14</f>
        <v>0</v>
      </c>
      <c r="E15" s="109">
        <f>Lignin!U14</f>
        <v>86.73</v>
      </c>
      <c r="G15" s="16">
        <f t="shared" si="0"/>
        <v>0</v>
      </c>
      <c r="H15" s="16">
        <f t="shared" si="1"/>
        <v>0</v>
      </c>
      <c r="I15" s="16"/>
    </row>
    <row r="16" spans="1:11">
      <c r="A16" s="109" t="str">
        <f>'TRB Record'!A15</f>
        <v>replicate 7</v>
      </c>
      <c r="B16" s="6">
        <f>'TRB Record'!C15</f>
        <v>0</v>
      </c>
      <c r="D16" s="109">
        <f>Lignin!E15</f>
        <v>0</v>
      </c>
      <c r="E16" s="109">
        <f>Lignin!U15</f>
        <v>86.73</v>
      </c>
      <c r="G16" s="16">
        <f t="shared" si="0"/>
        <v>0</v>
      </c>
      <c r="H16" s="16">
        <f t="shared" si="1"/>
        <v>0</v>
      </c>
      <c r="I16" s="16">
        <f>AVERAGE(H15:H16)</f>
        <v>0</v>
      </c>
    </row>
    <row r="17" spans="1:9">
      <c r="A17" s="109">
        <f>'TRB Record'!A16</f>
        <v>8</v>
      </c>
      <c r="B17" s="6">
        <f>'TRB Record'!C16</f>
        <v>0</v>
      </c>
      <c r="D17" s="109">
        <f>Lignin!E16</f>
        <v>0</v>
      </c>
      <c r="E17" s="109">
        <f>Lignin!U16</f>
        <v>86.73</v>
      </c>
      <c r="G17" s="16">
        <f t="shared" si="0"/>
        <v>0</v>
      </c>
      <c r="H17" s="16">
        <f t="shared" si="1"/>
        <v>0</v>
      </c>
      <c r="I17" s="16"/>
    </row>
    <row r="18" spans="1:9">
      <c r="A18" s="109" t="str">
        <f>'TRB Record'!A17</f>
        <v>replicate 8</v>
      </c>
      <c r="B18" s="6">
        <f>'TRB Record'!C17</f>
        <v>0</v>
      </c>
      <c r="D18" s="109">
        <f>Lignin!E17</f>
        <v>0</v>
      </c>
      <c r="E18" s="109">
        <f>Lignin!U17</f>
        <v>86.73</v>
      </c>
      <c r="G18" s="16">
        <f t="shared" si="0"/>
        <v>0</v>
      </c>
      <c r="H18" s="16">
        <f t="shared" si="1"/>
        <v>0</v>
      </c>
      <c r="I18" s="16">
        <f>AVERAGE(H17:H18)</f>
        <v>0</v>
      </c>
    </row>
    <row r="19" spans="1:9">
      <c r="A19" s="109">
        <f>'TRB Record'!A18</f>
        <v>9</v>
      </c>
      <c r="B19" s="6">
        <f>'TRB Record'!C18</f>
        <v>0</v>
      </c>
      <c r="D19" s="109">
        <f>Lignin!E18</f>
        <v>0</v>
      </c>
      <c r="E19" s="109">
        <f>Lignin!U18</f>
        <v>86.73</v>
      </c>
      <c r="G19" s="16">
        <f t="shared" si="0"/>
        <v>0</v>
      </c>
      <c r="H19" s="16">
        <f t="shared" si="1"/>
        <v>0</v>
      </c>
      <c r="I19" s="16"/>
    </row>
    <row r="20" spans="1:9">
      <c r="A20" s="109" t="str">
        <f>'TRB Record'!A19</f>
        <v>replicate 9</v>
      </c>
      <c r="B20" s="6">
        <f>'TRB Record'!C19</f>
        <v>0</v>
      </c>
      <c r="D20" s="109">
        <f>Lignin!E19</f>
        <v>0</v>
      </c>
      <c r="E20" s="109">
        <f>Lignin!U19</f>
        <v>86.73</v>
      </c>
      <c r="G20" s="16">
        <f t="shared" si="0"/>
        <v>0</v>
      </c>
      <c r="H20" s="16">
        <f t="shared" si="1"/>
        <v>0</v>
      </c>
      <c r="I20" s="16">
        <f>AVERAGE(H19:H20)</f>
        <v>0</v>
      </c>
    </row>
    <row r="21" spans="1:9">
      <c r="A21" s="109">
        <f>'TRB Record'!A20</f>
        <v>10</v>
      </c>
      <c r="B21" s="6">
        <f>'TRB Record'!C20</f>
        <v>0</v>
      </c>
      <c r="D21" s="109">
        <f>Lignin!E20</f>
        <v>0</v>
      </c>
      <c r="E21" s="109">
        <f>Lignin!U20</f>
        <v>86.73</v>
      </c>
      <c r="G21" s="16">
        <f t="shared" si="0"/>
        <v>0</v>
      </c>
      <c r="H21" s="16">
        <f t="shared" si="1"/>
        <v>0</v>
      </c>
      <c r="I21" s="16"/>
    </row>
    <row r="22" spans="1:9">
      <c r="A22" s="109" t="str">
        <f>'TRB Record'!A21</f>
        <v>replicate 10</v>
      </c>
      <c r="B22" s="6">
        <f>'TRB Record'!C21</f>
        <v>0</v>
      </c>
      <c r="D22" s="109">
        <f>Lignin!E21</f>
        <v>0</v>
      </c>
      <c r="E22" s="109">
        <f>Lignin!U21</f>
        <v>86.73</v>
      </c>
      <c r="G22" s="16">
        <f t="shared" si="0"/>
        <v>0</v>
      </c>
      <c r="H22" s="16">
        <f t="shared" si="1"/>
        <v>0</v>
      </c>
      <c r="I22" s="16">
        <f>AVERAGE(H21:H22)</f>
        <v>0</v>
      </c>
    </row>
    <row r="23" spans="1:9">
      <c r="A23" s="109">
        <f>'TRB Record'!A22</f>
        <v>11</v>
      </c>
      <c r="B23" s="6">
        <f>'TRB Record'!C22</f>
        <v>0</v>
      </c>
      <c r="D23" s="109">
        <f>Lignin!E22</f>
        <v>0</v>
      </c>
      <c r="E23" s="109">
        <f>Lignin!U22</f>
        <v>86.73</v>
      </c>
      <c r="G23" s="16">
        <f t="shared" si="0"/>
        <v>0</v>
      </c>
      <c r="H23" s="16">
        <f t="shared" si="1"/>
        <v>0</v>
      </c>
      <c r="I23" s="16"/>
    </row>
    <row r="24" spans="1:9">
      <c r="A24" s="109" t="str">
        <f>'TRB Record'!A23</f>
        <v>replicate 11</v>
      </c>
      <c r="B24" s="6">
        <f>'TRB Record'!C23</f>
        <v>0</v>
      </c>
      <c r="D24" s="109">
        <f>Lignin!E23</f>
        <v>0</v>
      </c>
      <c r="E24" s="109">
        <f>Lignin!U23</f>
        <v>86.73</v>
      </c>
      <c r="G24" s="16">
        <f t="shared" si="0"/>
        <v>0</v>
      </c>
      <c r="H24" s="16">
        <f t="shared" si="1"/>
        <v>0</v>
      </c>
      <c r="I24" s="16">
        <f>AVERAGE(H23:H24)</f>
        <v>0</v>
      </c>
    </row>
    <row r="25" spans="1:9">
      <c r="A25" s="109">
        <f>'TRB Record'!A24</f>
        <v>12</v>
      </c>
      <c r="B25" s="6">
        <f>'TRB Record'!C24</f>
        <v>0</v>
      </c>
      <c r="D25" s="109">
        <f>Lignin!E24</f>
        <v>0</v>
      </c>
      <c r="E25" s="109">
        <f>Lignin!U24</f>
        <v>86.73</v>
      </c>
      <c r="G25" s="16">
        <f t="shared" si="0"/>
        <v>0</v>
      </c>
      <c r="H25" s="16">
        <f t="shared" si="1"/>
        <v>0</v>
      </c>
      <c r="I25" s="16"/>
    </row>
    <row r="26" spans="1:9">
      <c r="A26" s="109" t="str">
        <f>'TRB Record'!A25</f>
        <v>replicate 12</v>
      </c>
      <c r="B26" s="6">
        <f>'TRB Record'!C25</f>
        <v>0</v>
      </c>
      <c r="D26" s="109">
        <f>Lignin!E25</f>
        <v>0</v>
      </c>
      <c r="E26" s="109">
        <f>Lignin!U25</f>
        <v>86.73</v>
      </c>
      <c r="G26" s="16">
        <f t="shared" si="0"/>
        <v>0</v>
      </c>
      <c r="H26" s="16">
        <f t="shared" si="1"/>
        <v>0</v>
      </c>
      <c r="I26" s="16">
        <f>AVERAGE(H25:H26)</f>
        <v>0</v>
      </c>
    </row>
    <row r="27" spans="1:9">
      <c r="A27" s="109">
        <f>'TRB Record'!A26</f>
        <v>13</v>
      </c>
      <c r="B27" s="6">
        <f>'TRB Record'!C26</f>
        <v>0</v>
      </c>
      <c r="D27" s="109">
        <f>Lignin!E26</f>
        <v>0</v>
      </c>
      <c r="E27" s="109">
        <f>Lignin!U26</f>
        <v>86.73</v>
      </c>
      <c r="G27" s="16">
        <f t="shared" si="0"/>
        <v>0</v>
      </c>
      <c r="H27" s="16">
        <f t="shared" si="1"/>
        <v>0</v>
      </c>
      <c r="I27" s="16"/>
    </row>
    <row r="28" spans="1:9">
      <c r="A28" s="109" t="str">
        <f>'TRB Record'!A27</f>
        <v>replicate 13</v>
      </c>
      <c r="B28" s="6">
        <f>'TRB Record'!C27</f>
        <v>0</v>
      </c>
      <c r="D28" s="109">
        <f>Lignin!E27</f>
        <v>0</v>
      </c>
      <c r="E28" s="109">
        <f>Lignin!U27</f>
        <v>86.73</v>
      </c>
      <c r="G28" s="16">
        <f t="shared" si="0"/>
        <v>0</v>
      </c>
      <c r="H28" s="16">
        <f t="shared" si="1"/>
        <v>0</v>
      </c>
      <c r="I28" s="16">
        <f>AVERAGE(H27:H28)</f>
        <v>0</v>
      </c>
    </row>
    <row r="29" spans="1:9">
      <c r="A29" s="109">
        <f>'TRB Record'!A28</f>
        <v>14</v>
      </c>
      <c r="B29" s="6">
        <f>'TRB Record'!C28</f>
        <v>0</v>
      </c>
      <c r="D29" s="109">
        <f>Lignin!E28</f>
        <v>0</v>
      </c>
      <c r="E29" s="109">
        <f>Lignin!U28</f>
        <v>86.73</v>
      </c>
      <c r="G29" s="16">
        <f t="shared" si="0"/>
        <v>0</v>
      </c>
      <c r="H29" s="16">
        <f t="shared" si="1"/>
        <v>0</v>
      </c>
      <c r="I29" s="16"/>
    </row>
    <row r="30" spans="1:9">
      <c r="A30" s="109" t="str">
        <f>'TRB Record'!A29</f>
        <v>replicate 14</v>
      </c>
      <c r="B30" s="6">
        <f>'TRB Record'!C29</f>
        <v>0</v>
      </c>
      <c r="D30" s="109">
        <f>Lignin!E29</f>
        <v>0</v>
      </c>
      <c r="E30" s="109">
        <f>Lignin!U29</f>
        <v>86.73</v>
      </c>
      <c r="G30" s="16">
        <f t="shared" si="0"/>
        <v>0</v>
      </c>
      <c r="H30" s="16">
        <f t="shared" si="1"/>
        <v>0</v>
      </c>
      <c r="I30" s="16">
        <f>AVERAGE(H29:H30)</f>
        <v>0</v>
      </c>
    </row>
    <row r="31" spans="1:9">
      <c r="A31" s="109">
        <f>'TRB Record'!A30</f>
        <v>15</v>
      </c>
      <c r="B31" s="6">
        <f>'TRB Record'!C30</f>
        <v>0</v>
      </c>
      <c r="D31" s="109">
        <f>Lignin!E30</f>
        <v>0</v>
      </c>
      <c r="E31" s="109">
        <f>Lignin!U30</f>
        <v>86.73</v>
      </c>
      <c r="G31" s="16">
        <f t="shared" si="0"/>
        <v>0</v>
      </c>
      <c r="H31" s="16">
        <f t="shared" si="1"/>
        <v>0</v>
      </c>
      <c r="I31" s="16"/>
    </row>
    <row r="32" spans="1:9">
      <c r="A32" s="109" t="str">
        <f>'TRB Record'!A31</f>
        <v>replicate 15</v>
      </c>
      <c r="B32" s="6">
        <f>'TRB Record'!C31</f>
        <v>0</v>
      </c>
      <c r="D32" s="109">
        <f>Lignin!E31</f>
        <v>0</v>
      </c>
      <c r="E32" s="109">
        <f>Lignin!U31</f>
        <v>86.73</v>
      </c>
      <c r="G32" s="16">
        <f t="shared" si="0"/>
        <v>0</v>
      </c>
      <c r="H32" s="16">
        <f t="shared" si="1"/>
        <v>0</v>
      </c>
      <c r="I32" s="16">
        <f>AVERAGE(H31:H32)</f>
        <v>0</v>
      </c>
    </row>
    <row r="33" spans="1:9">
      <c r="A33" s="109">
        <f>'TRB Record'!A32</f>
        <v>16</v>
      </c>
      <c r="B33" s="6">
        <f>'TRB Record'!C32</f>
        <v>0</v>
      </c>
      <c r="D33" s="109">
        <f>Lignin!E32</f>
        <v>0</v>
      </c>
      <c r="E33" s="109">
        <f>Lignin!U32</f>
        <v>86.73</v>
      </c>
      <c r="G33" s="16">
        <f t="shared" si="0"/>
        <v>0</v>
      </c>
      <c r="H33" s="16">
        <f t="shared" si="1"/>
        <v>0</v>
      </c>
      <c r="I33" s="16"/>
    </row>
    <row r="34" spans="1:9">
      <c r="A34" s="109" t="str">
        <f>'TRB Record'!A33</f>
        <v>replicate 16</v>
      </c>
      <c r="B34" s="6">
        <f>'TRB Record'!C33</f>
        <v>0</v>
      </c>
      <c r="D34" s="109">
        <f>Lignin!E33</f>
        <v>0</v>
      </c>
      <c r="E34" s="109">
        <f>Lignin!U33</f>
        <v>86.73</v>
      </c>
      <c r="G34" s="16">
        <f t="shared" si="0"/>
        <v>0</v>
      </c>
      <c r="H34" s="16">
        <f t="shared" si="1"/>
        <v>0</v>
      </c>
      <c r="I34" s="16">
        <f>AVERAGE(H33:H34)</f>
        <v>0</v>
      </c>
    </row>
    <row r="35" spans="1:9">
      <c r="A35" s="109">
        <f>'TRB Record'!A34</f>
        <v>17</v>
      </c>
      <c r="B35" s="6">
        <f>'TRB Record'!C34</f>
        <v>0</v>
      </c>
      <c r="D35" s="109">
        <f>Lignin!E34</f>
        <v>0</v>
      </c>
      <c r="E35" s="109">
        <f>Lignin!U34</f>
        <v>86.73</v>
      </c>
      <c r="G35" s="16">
        <f t="shared" ref="G35:G62" si="2">F35*E35</f>
        <v>0</v>
      </c>
      <c r="H35" s="16">
        <f t="shared" si="1"/>
        <v>0</v>
      </c>
      <c r="I35" s="16"/>
    </row>
    <row r="36" spans="1:9">
      <c r="A36" s="109" t="str">
        <f>'TRB Record'!A35</f>
        <v>replicate 17</v>
      </c>
      <c r="B36" s="6">
        <f>'TRB Record'!C35</f>
        <v>0</v>
      </c>
      <c r="D36" s="109">
        <f>Lignin!E35</f>
        <v>0</v>
      </c>
      <c r="E36" s="109">
        <f>Lignin!U35</f>
        <v>86.73</v>
      </c>
      <c r="G36" s="16">
        <f t="shared" si="2"/>
        <v>0</v>
      </c>
      <c r="H36" s="16">
        <f t="shared" si="1"/>
        <v>0</v>
      </c>
      <c r="I36" s="16">
        <f>AVERAGE(H35:H36)</f>
        <v>0</v>
      </c>
    </row>
    <row r="37" spans="1:9">
      <c r="A37" s="109">
        <f>'TRB Record'!A36</f>
        <v>18</v>
      </c>
      <c r="B37" s="6">
        <f>'TRB Record'!C36</f>
        <v>0</v>
      </c>
      <c r="D37" s="109">
        <f>Lignin!E36</f>
        <v>0</v>
      </c>
      <c r="E37" s="109">
        <f>Lignin!U36</f>
        <v>86.73</v>
      </c>
      <c r="G37" s="16">
        <f t="shared" si="2"/>
        <v>0</v>
      </c>
      <c r="H37" s="16">
        <f t="shared" si="1"/>
        <v>0</v>
      </c>
      <c r="I37" s="16"/>
    </row>
    <row r="38" spans="1:9">
      <c r="A38" s="109" t="str">
        <f>'TRB Record'!A37</f>
        <v>replicate 18</v>
      </c>
      <c r="B38" s="6">
        <f>'TRB Record'!C37</f>
        <v>0</v>
      </c>
      <c r="D38" s="109">
        <f>Lignin!E37</f>
        <v>0</v>
      </c>
      <c r="E38" s="109">
        <f>Lignin!U37</f>
        <v>86.73</v>
      </c>
      <c r="G38" s="16">
        <f t="shared" si="2"/>
        <v>0</v>
      </c>
      <c r="H38" s="16">
        <f t="shared" si="1"/>
        <v>0</v>
      </c>
      <c r="I38" s="16">
        <f>AVERAGE(H37:H38)</f>
        <v>0</v>
      </c>
    </row>
    <row r="39" spans="1:9">
      <c r="A39" s="109">
        <f>'TRB Record'!A38</f>
        <v>19</v>
      </c>
      <c r="B39" s="6">
        <f>'TRB Record'!C38</f>
        <v>0</v>
      </c>
      <c r="D39" s="109">
        <f>Lignin!E38</f>
        <v>0</v>
      </c>
      <c r="E39" s="109">
        <f>Lignin!U38</f>
        <v>86.73</v>
      </c>
      <c r="G39" s="16">
        <f t="shared" si="2"/>
        <v>0</v>
      </c>
      <c r="H39" s="16">
        <f t="shared" si="1"/>
        <v>0</v>
      </c>
      <c r="I39" s="16"/>
    </row>
    <row r="40" spans="1:9">
      <c r="A40" s="109" t="str">
        <f>'TRB Record'!A39</f>
        <v>replicate 19</v>
      </c>
      <c r="B40" s="6">
        <f>'TRB Record'!C39</f>
        <v>0</v>
      </c>
      <c r="D40" s="109">
        <f>Lignin!E39</f>
        <v>0</v>
      </c>
      <c r="E40" s="109">
        <f>Lignin!U39</f>
        <v>86.73</v>
      </c>
      <c r="G40" s="16">
        <f t="shared" si="2"/>
        <v>0</v>
      </c>
      <c r="H40" s="16">
        <f t="shared" si="1"/>
        <v>0</v>
      </c>
      <c r="I40" s="16">
        <f>AVERAGE(H39:H40)</f>
        <v>0</v>
      </c>
    </row>
    <row r="41" spans="1:9">
      <c r="A41" s="109">
        <f>'TRB Record'!A40</f>
        <v>20</v>
      </c>
      <c r="B41" s="6">
        <f>'TRB Record'!C40</f>
        <v>0</v>
      </c>
      <c r="D41" s="109">
        <f>Lignin!E40</f>
        <v>0</v>
      </c>
      <c r="E41" s="109">
        <f>Lignin!U40</f>
        <v>86.73</v>
      </c>
      <c r="G41" s="16">
        <f t="shared" si="2"/>
        <v>0</v>
      </c>
      <c r="H41" s="16">
        <f t="shared" si="1"/>
        <v>0</v>
      </c>
      <c r="I41" s="16"/>
    </row>
    <row r="42" spans="1:9">
      <c r="A42" s="109" t="str">
        <f>'TRB Record'!A41</f>
        <v>replicate 20</v>
      </c>
      <c r="B42" s="6">
        <f>'TRB Record'!C41</f>
        <v>0</v>
      </c>
      <c r="D42" s="109">
        <f>Lignin!E41</f>
        <v>0</v>
      </c>
      <c r="E42" s="109">
        <f>Lignin!U41</f>
        <v>86.73</v>
      </c>
      <c r="G42" s="16">
        <f t="shared" si="2"/>
        <v>0</v>
      </c>
      <c r="H42" s="16">
        <f t="shared" si="1"/>
        <v>0</v>
      </c>
      <c r="I42" s="16">
        <f>AVERAGE(H41:H42)</f>
        <v>0</v>
      </c>
    </row>
    <row r="43" spans="1:9">
      <c r="A43" s="109">
        <f>'TRB Record'!A42</f>
        <v>21</v>
      </c>
      <c r="B43" s="6">
        <f>'TRB Record'!C42</f>
        <v>0</v>
      </c>
      <c r="D43" s="109">
        <f>Lignin!E42</f>
        <v>0</v>
      </c>
      <c r="E43" s="109">
        <f>Lignin!U42</f>
        <v>86.73</v>
      </c>
      <c r="G43" s="16">
        <f t="shared" si="2"/>
        <v>0</v>
      </c>
      <c r="H43" s="16">
        <f t="shared" si="1"/>
        <v>0</v>
      </c>
      <c r="I43" s="16"/>
    </row>
    <row r="44" spans="1:9">
      <c r="A44" s="109" t="str">
        <f>'TRB Record'!A43</f>
        <v>replicate 21</v>
      </c>
      <c r="B44" s="6">
        <f>'TRB Record'!C43</f>
        <v>0</v>
      </c>
      <c r="D44" s="109">
        <f>Lignin!E43</f>
        <v>0</v>
      </c>
      <c r="E44" s="109">
        <f>Lignin!U43</f>
        <v>86.73</v>
      </c>
      <c r="G44" s="16">
        <f t="shared" si="2"/>
        <v>0</v>
      </c>
      <c r="H44" s="16">
        <f t="shared" si="1"/>
        <v>0</v>
      </c>
      <c r="I44" s="16">
        <f>AVERAGE(H43:H44)</f>
        <v>0</v>
      </c>
    </row>
    <row r="45" spans="1:9">
      <c r="A45" s="109">
        <f>'TRB Record'!A44</f>
        <v>22</v>
      </c>
      <c r="B45" s="6">
        <f>'TRB Record'!C44</f>
        <v>0</v>
      </c>
      <c r="D45" s="109">
        <f>Lignin!E44</f>
        <v>0</v>
      </c>
      <c r="E45" s="109">
        <f>Lignin!U44</f>
        <v>86.73</v>
      </c>
      <c r="G45" s="16">
        <f t="shared" si="2"/>
        <v>0</v>
      </c>
      <c r="H45" s="16">
        <f t="shared" si="1"/>
        <v>0</v>
      </c>
      <c r="I45" s="16"/>
    </row>
    <row r="46" spans="1:9">
      <c r="A46" s="109" t="str">
        <f>'TRB Record'!A45</f>
        <v>replicate 22</v>
      </c>
      <c r="B46" s="6">
        <f>'TRB Record'!C45</f>
        <v>0</v>
      </c>
      <c r="D46" s="109">
        <f>Lignin!E45</f>
        <v>0</v>
      </c>
      <c r="E46" s="109">
        <f>Lignin!U45</f>
        <v>86.73</v>
      </c>
      <c r="G46" s="16">
        <f t="shared" si="2"/>
        <v>0</v>
      </c>
      <c r="H46" s="16">
        <f t="shared" si="1"/>
        <v>0</v>
      </c>
      <c r="I46" s="16">
        <f>AVERAGE(H45:H46)</f>
        <v>0</v>
      </c>
    </row>
    <row r="47" spans="1:9">
      <c r="A47" s="109">
        <f>'TRB Record'!A46</f>
        <v>23</v>
      </c>
      <c r="B47" s="6">
        <f>'TRB Record'!C46</f>
        <v>0</v>
      </c>
      <c r="D47" s="109">
        <f>Lignin!E46</f>
        <v>0</v>
      </c>
      <c r="E47" s="109">
        <f>Lignin!U46</f>
        <v>86.73</v>
      </c>
      <c r="G47" s="16">
        <f t="shared" si="2"/>
        <v>0</v>
      </c>
      <c r="H47" s="16">
        <f t="shared" si="1"/>
        <v>0</v>
      </c>
      <c r="I47" s="16"/>
    </row>
    <row r="48" spans="1:9">
      <c r="A48" s="109" t="str">
        <f>'TRB Record'!A47</f>
        <v>replicate 23</v>
      </c>
      <c r="B48" s="6">
        <f>'TRB Record'!C47</f>
        <v>0</v>
      </c>
      <c r="D48" s="109">
        <f>Lignin!E47</f>
        <v>0</v>
      </c>
      <c r="E48" s="109">
        <f>Lignin!U47</f>
        <v>86.73</v>
      </c>
      <c r="G48" s="16">
        <f t="shared" si="2"/>
        <v>0</v>
      </c>
      <c r="H48" s="16">
        <f t="shared" si="1"/>
        <v>0</v>
      </c>
      <c r="I48" s="16">
        <f>AVERAGE(H47:H48)</f>
        <v>0</v>
      </c>
    </row>
    <row r="49" spans="1:9">
      <c r="A49" s="109">
        <f>'TRB Record'!A48</f>
        <v>24</v>
      </c>
      <c r="B49" s="6">
        <f>'TRB Record'!C48</f>
        <v>0</v>
      </c>
      <c r="D49" s="109">
        <f>Lignin!E48</f>
        <v>0</v>
      </c>
      <c r="E49" s="109">
        <f>Lignin!U48</f>
        <v>86.73</v>
      </c>
      <c r="G49" s="16">
        <f t="shared" si="2"/>
        <v>0</v>
      </c>
      <c r="H49" s="16">
        <f t="shared" si="1"/>
        <v>0</v>
      </c>
      <c r="I49" s="16"/>
    </row>
    <row r="50" spans="1:9">
      <c r="A50" s="109" t="str">
        <f>'TRB Record'!A49</f>
        <v>replicate 24</v>
      </c>
      <c r="B50" s="6">
        <f>'TRB Record'!C49</f>
        <v>0</v>
      </c>
      <c r="D50" s="109">
        <f>Lignin!E49</f>
        <v>0</v>
      </c>
      <c r="E50" s="109">
        <f>Lignin!U49</f>
        <v>86.73</v>
      </c>
      <c r="G50" s="16">
        <f t="shared" si="2"/>
        <v>0</v>
      </c>
      <c r="H50" s="16">
        <f t="shared" si="1"/>
        <v>0</v>
      </c>
      <c r="I50" s="16">
        <f>AVERAGE(H49:H50)</f>
        <v>0</v>
      </c>
    </row>
    <row r="51" spans="1:9">
      <c r="A51" s="109">
        <f>'TRB Record'!A50</f>
        <v>25</v>
      </c>
      <c r="B51" s="6">
        <f>'TRB Record'!C50</f>
        <v>0</v>
      </c>
      <c r="D51" s="109">
        <f>Lignin!E50</f>
        <v>0</v>
      </c>
      <c r="E51" s="109">
        <f>Lignin!U50</f>
        <v>86.73</v>
      </c>
      <c r="G51" s="16">
        <f t="shared" si="2"/>
        <v>0</v>
      </c>
      <c r="H51" s="16">
        <f t="shared" si="1"/>
        <v>0</v>
      </c>
      <c r="I51" s="16"/>
    </row>
    <row r="52" spans="1:9">
      <c r="A52" s="109" t="str">
        <f>'TRB Record'!A51</f>
        <v>replicate 25</v>
      </c>
      <c r="B52" s="6">
        <f>'TRB Record'!C51</f>
        <v>0</v>
      </c>
      <c r="D52" s="109">
        <f>Lignin!E51</f>
        <v>0</v>
      </c>
      <c r="E52" s="109">
        <f>Lignin!U51</f>
        <v>86.73</v>
      </c>
      <c r="G52" s="16">
        <f t="shared" si="2"/>
        <v>0</v>
      </c>
      <c r="H52" s="16">
        <f t="shared" si="1"/>
        <v>0</v>
      </c>
      <c r="I52" s="16">
        <f>AVERAGE(H51:H52)</f>
        <v>0</v>
      </c>
    </row>
    <row r="53" spans="1:9">
      <c r="A53" s="109">
        <f>'TRB Record'!A52</f>
        <v>26</v>
      </c>
      <c r="B53" s="6">
        <f>'TRB Record'!C52</f>
        <v>0</v>
      </c>
      <c r="D53" s="109">
        <f>Lignin!E52</f>
        <v>0</v>
      </c>
      <c r="E53" s="109">
        <f>Lignin!U52</f>
        <v>86.73</v>
      </c>
      <c r="G53" s="16">
        <f t="shared" si="2"/>
        <v>0</v>
      </c>
      <c r="H53" s="16">
        <f t="shared" si="1"/>
        <v>0</v>
      </c>
      <c r="I53" s="16"/>
    </row>
    <row r="54" spans="1:9">
      <c r="A54" s="109" t="str">
        <f>'TRB Record'!A53</f>
        <v>replicate 26</v>
      </c>
      <c r="B54" s="6">
        <f>'TRB Record'!C53</f>
        <v>0</v>
      </c>
      <c r="D54" s="109">
        <f>Lignin!E53</f>
        <v>0</v>
      </c>
      <c r="E54" s="109">
        <f>Lignin!U53</f>
        <v>86.73</v>
      </c>
      <c r="G54" s="16">
        <f t="shared" si="2"/>
        <v>0</v>
      </c>
      <c r="H54" s="16">
        <f t="shared" si="1"/>
        <v>0</v>
      </c>
      <c r="I54" s="16">
        <f>AVERAGE(H53:H54)</f>
        <v>0</v>
      </c>
    </row>
    <row r="55" spans="1:9">
      <c r="A55" s="109">
        <f>'TRB Record'!A54</f>
        <v>27</v>
      </c>
      <c r="B55" s="6">
        <f>'TRB Record'!C54</f>
        <v>0</v>
      </c>
      <c r="D55" s="109">
        <f>Lignin!E54</f>
        <v>0</v>
      </c>
      <c r="E55" s="109">
        <f>Lignin!U54</f>
        <v>86.73</v>
      </c>
      <c r="G55" s="16">
        <f t="shared" si="2"/>
        <v>0</v>
      </c>
      <c r="H55" s="16">
        <f t="shared" si="1"/>
        <v>0</v>
      </c>
      <c r="I55" s="16"/>
    </row>
    <row r="56" spans="1:9">
      <c r="A56" s="109" t="str">
        <f>'TRB Record'!A55</f>
        <v>replicate 27</v>
      </c>
      <c r="B56" s="6">
        <f>'TRB Record'!C55</f>
        <v>0</v>
      </c>
      <c r="D56" s="109">
        <f>Lignin!E55</f>
        <v>0</v>
      </c>
      <c r="E56" s="109">
        <f>Lignin!U55</f>
        <v>86.73</v>
      </c>
      <c r="G56" s="16">
        <f t="shared" si="2"/>
        <v>0</v>
      </c>
      <c r="H56" s="16">
        <f t="shared" si="1"/>
        <v>0</v>
      </c>
      <c r="I56" s="16">
        <f>AVERAGE(H55:H56)</f>
        <v>0</v>
      </c>
    </row>
    <row r="57" spans="1:9">
      <c r="A57" s="109">
        <f>'TRB Record'!A56</f>
        <v>28</v>
      </c>
      <c r="B57" s="6">
        <f>'TRB Record'!C56</f>
        <v>0</v>
      </c>
      <c r="D57" s="109">
        <f>Lignin!E56</f>
        <v>0</v>
      </c>
      <c r="E57" s="109">
        <f>Lignin!U56</f>
        <v>86.73</v>
      </c>
      <c r="G57" s="16">
        <f t="shared" si="2"/>
        <v>0</v>
      </c>
      <c r="H57" s="16">
        <f t="shared" si="1"/>
        <v>0</v>
      </c>
      <c r="I57" s="16"/>
    </row>
    <row r="58" spans="1:9">
      <c r="A58" s="109" t="str">
        <f>'TRB Record'!A57</f>
        <v>replicate 28</v>
      </c>
      <c r="B58" s="6">
        <f>'TRB Record'!C57</f>
        <v>0</v>
      </c>
      <c r="D58" s="109">
        <f>Lignin!E57</f>
        <v>0</v>
      </c>
      <c r="E58" s="109">
        <f>Lignin!U57</f>
        <v>86.73</v>
      </c>
      <c r="G58" s="16">
        <f t="shared" si="2"/>
        <v>0</v>
      </c>
      <c r="H58" s="16">
        <f t="shared" si="1"/>
        <v>0</v>
      </c>
      <c r="I58" s="16">
        <f>AVERAGE(H57:H58)</f>
        <v>0</v>
      </c>
    </row>
    <row r="59" spans="1:9">
      <c r="A59" s="109">
        <f>'TRB Record'!A58</f>
        <v>29</v>
      </c>
      <c r="B59" s="6">
        <f>'TRB Record'!C58</f>
        <v>0</v>
      </c>
      <c r="D59" s="109">
        <f>Lignin!E58</f>
        <v>0</v>
      </c>
      <c r="E59" s="109">
        <f>Lignin!U58</f>
        <v>86.73</v>
      </c>
      <c r="G59" s="16">
        <f t="shared" si="2"/>
        <v>0</v>
      </c>
      <c r="H59" s="16">
        <f t="shared" si="1"/>
        <v>0</v>
      </c>
      <c r="I59" s="16"/>
    </row>
    <row r="60" spans="1:9">
      <c r="A60" s="109" t="str">
        <f>'TRB Record'!A59</f>
        <v>replicate 29</v>
      </c>
      <c r="B60" s="6">
        <f>'TRB Record'!C59</f>
        <v>0</v>
      </c>
      <c r="D60" s="109">
        <f>Lignin!E59</f>
        <v>0</v>
      </c>
      <c r="E60" s="109">
        <f>Lignin!U59</f>
        <v>86.73</v>
      </c>
      <c r="G60" s="16">
        <f t="shared" si="2"/>
        <v>0</v>
      </c>
      <c r="H60" s="16">
        <f t="shared" si="1"/>
        <v>0</v>
      </c>
      <c r="I60" s="16">
        <f>AVERAGE(H59:H60)</f>
        <v>0</v>
      </c>
    </row>
    <row r="61" spans="1:9">
      <c r="A61" s="109">
        <f>'TRB Record'!A60</f>
        <v>30</v>
      </c>
      <c r="B61" s="6">
        <f>'TRB Record'!C60</f>
        <v>0</v>
      </c>
      <c r="D61" s="109">
        <f>Lignin!E60</f>
        <v>0</v>
      </c>
      <c r="E61" s="109">
        <f>Lignin!U60</f>
        <v>86.73</v>
      </c>
      <c r="G61" s="16">
        <f t="shared" si="2"/>
        <v>0</v>
      </c>
      <c r="H61" s="16">
        <f t="shared" si="1"/>
        <v>0</v>
      </c>
      <c r="I61" s="16"/>
    </row>
    <row r="62" spans="1:9">
      <c r="A62" s="109" t="str">
        <f>'TRB Record'!A61</f>
        <v>replicate 30</v>
      </c>
      <c r="B62" s="6">
        <f>'TRB Record'!C61</f>
        <v>0</v>
      </c>
      <c r="D62" s="109">
        <f>Lignin!E61</f>
        <v>0</v>
      </c>
      <c r="E62" s="109">
        <f>Lignin!U61</f>
        <v>86.73</v>
      </c>
      <c r="G62" s="16">
        <f t="shared" si="2"/>
        <v>0</v>
      </c>
      <c r="H62" s="16">
        <f t="shared" si="1"/>
        <v>0</v>
      </c>
      <c r="I62" s="16">
        <f>AVERAGE(H61:H62)</f>
        <v>0</v>
      </c>
    </row>
  </sheetData>
  <sheetProtection sheet="1" objects="1" scenarios="1"/>
  <phoneticPr fontId="2" type="noConversion"/>
  <printOptions gridLines="1"/>
  <pageMargins left="0.75" right="0.75" top="1" bottom="1" header="0.5" footer="0.5"/>
  <pageSetup fitToHeight="5" orientation="landscape" horizontalDpi="4294967292" verticalDpi="4294967292" r:id="rId1"/>
  <headerFooter alignWithMargins="0">
    <oddHeader>&amp;A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NREL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Corn Stover Intermediates Calculation Sheet</dc:title>
  <dc:subject>This calculation workbook automatically calculates compositions analysis and mass closure based on the equations and measurement procedures in the related laboratory analytical procedure.</dc:subject>
  <dc:creator>NREL</dc:creator>
  <cp:keywords/>
  <dc:description/>
  <cp:lastModifiedBy>X</cp:lastModifiedBy>
  <cp:revision/>
  <dcterms:created xsi:type="dcterms:W3CDTF">2004-05-25T17:23:12Z</dcterms:created>
  <dcterms:modified xsi:type="dcterms:W3CDTF">2026-02-23T23:39:16Z</dcterms:modified>
  <cp:category/>
  <cp:contentStatus/>
</cp:coreProperties>
</file>