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D:\working\waccache\BN1NEPF00012A85\EXCELCNV\863c46e2-544a-4885-893e-0789f19ac0f9\"/>
    </mc:Choice>
  </mc:AlternateContent>
  <xr:revisionPtr revIDLastSave="0" documentId="8_{EB28464A-279D-4096-82E5-AC0FE7FCB888}" xr6:coauthVersionLast="47" xr6:coauthVersionMax="47" xr10:uidLastSave="{00000000-0000-0000-0000-000000000000}"/>
  <bookViews>
    <workbookView xWindow="-60" yWindow="-60" windowWidth="15480" windowHeight="11640" tabRatio="795" xr2:uid="{20B7761D-6EC8-4E06-92A4-9609689ED882}"/>
  </bookViews>
  <sheets>
    <sheet name="Read me" sheetId="19" r:id="rId1"/>
    <sheet name="TRB Record" sheetId="1" r:id="rId2"/>
    <sheet name="% solids whole biomass" sheetId="2" r:id="rId3"/>
    <sheet name="Ash" sheetId="3" r:id="rId4"/>
    <sheet name="Protein" sheetId="4" r:id="rId5"/>
    <sheet name=" Extractives" sheetId="5" r:id="rId6"/>
    <sheet name="% solids Extr-Free" sheetId="6" r:id="rId7"/>
    <sheet name="Structural Inorganics" sheetId="7" r:id="rId8"/>
    <sheet name="Lignin" sheetId="8" r:id="rId9"/>
    <sheet name="SRSs" sheetId="20" r:id="rId10"/>
    <sheet name="Structural Sugars" sheetId="9" r:id="rId11"/>
    <sheet name="Non-structural sugars" sheetId="10" r:id="rId12"/>
    <sheet name="Uronic Acid" sheetId="11" r:id="rId13"/>
    <sheet name="Acetate" sheetId="12" r:id="rId14"/>
    <sheet name="Duplicate Ext-free MC values" sheetId="13" r:id="rId15"/>
    <sheet name="Ext-free mass closure" sheetId="14" r:id="rId16"/>
    <sheet name="Average whole mass closure" sheetId="15" r:id="rId17"/>
    <sheet name="Error Flags" sheetId="16" r:id="rId18"/>
    <sheet name="NIR Data" sheetId="18" r:id="rId19"/>
    <sheet name="Comments" sheetId="17" r:id="rId20"/>
  </sheets>
  <definedNames>
    <definedName name="_xlnm.Print_Area" localSheetId="8">Lignin!$C$1:$X$15</definedName>
    <definedName name="_xlnm.Print_Area" localSheetId="10">'Structural Sugars'!$B$1:$J$56</definedName>
    <definedName name="_xlnm.Print_Titles" localSheetId="6">'% solids Extr-Free'!$1:$1</definedName>
    <definedName name="_xlnm.Print_Titles" localSheetId="2">'% solids whole biomass'!$2:$2</definedName>
    <definedName name="_xlnm.Print_Titles" localSheetId="13">Acetate!$2:$2</definedName>
    <definedName name="_xlnm.Print_Titles" localSheetId="3">Ash!$1:$1</definedName>
    <definedName name="_xlnm.Print_Titles" localSheetId="16">'Average whole mass closure'!$2:$2</definedName>
    <definedName name="_xlnm.Print_Titles" localSheetId="19">Comments!$1:$1</definedName>
    <definedName name="_xlnm.Print_Titles" localSheetId="8">Lignin!$A:$B,Lignin!$1:$1</definedName>
    <definedName name="_xlnm.Print_Titles" localSheetId="10">'Structural Sugars'!$A:$B,'Structural Sugars'!$1:$8</definedName>
    <definedName name="_xlnm.Print_Titles" localSheetId="1">'TRB Record'!$A:$C,'TRB Record'!$1:$1</definedName>
    <definedName name="_xlnm.Print_Titles" localSheetId="12">'Uronic Acid'!$2:$2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20" l="1"/>
  <c r="S27" i="20"/>
  <c r="R27" i="20"/>
  <c r="Q27" i="20"/>
  <c r="P27" i="20"/>
  <c r="T23" i="20"/>
  <c r="S23" i="20"/>
  <c r="R23" i="20"/>
  <c r="Q23" i="20"/>
  <c r="P23" i="20"/>
  <c r="T19" i="20"/>
  <c r="S19" i="20"/>
  <c r="R19" i="20"/>
  <c r="Q19" i="20"/>
  <c r="P19" i="20"/>
  <c r="T15" i="20"/>
  <c r="S15" i="20"/>
  <c r="R15" i="20"/>
  <c r="Q15" i="20"/>
  <c r="P15" i="20"/>
  <c r="T11" i="20"/>
  <c r="S11" i="20"/>
  <c r="R11" i="20"/>
  <c r="Q11" i="20"/>
  <c r="P11" i="20"/>
  <c r="T7" i="20"/>
  <c r="S7" i="20"/>
  <c r="S3" i="20" s="1"/>
  <c r="O5" i="9" s="1"/>
  <c r="R7" i="20"/>
  <c r="Q7" i="20"/>
  <c r="Q3" i="20" s="1"/>
  <c r="M5" i="9" s="1"/>
  <c r="P7" i="20"/>
  <c r="M27" i="20"/>
  <c r="L27" i="20"/>
  <c r="K27" i="20"/>
  <c r="J27" i="20"/>
  <c r="I27" i="20"/>
  <c r="M23" i="20"/>
  <c r="L23" i="20"/>
  <c r="K23" i="20"/>
  <c r="J23" i="20"/>
  <c r="I23" i="20"/>
  <c r="M19" i="20"/>
  <c r="L19" i="20"/>
  <c r="K19" i="20"/>
  <c r="J19" i="20"/>
  <c r="I19" i="20"/>
  <c r="M15" i="20"/>
  <c r="L15" i="20"/>
  <c r="K15" i="20"/>
  <c r="J15" i="20"/>
  <c r="I15" i="20"/>
  <c r="M11" i="20"/>
  <c r="L11" i="20"/>
  <c r="K11" i="20"/>
  <c r="J11" i="20"/>
  <c r="I11" i="20"/>
  <c r="M7" i="20"/>
  <c r="M3" i="20"/>
  <c r="P4" i="9"/>
  <c r="L7" i="20"/>
  <c r="L3" i="20"/>
  <c r="O4" i="9"/>
  <c r="K7" i="20"/>
  <c r="K3" i="20" s="1"/>
  <c r="N4" i="9" s="1"/>
  <c r="J7" i="20"/>
  <c r="I7" i="20"/>
  <c r="I3" i="20" s="1"/>
  <c r="L4" i="9" s="1"/>
  <c r="F27" i="20"/>
  <c r="E27" i="20"/>
  <c r="D27" i="20"/>
  <c r="C27" i="20"/>
  <c r="B27" i="20"/>
  <c r="F23" i="20"/>
  <c r="E23" i="20"/>
  <c r="D23" i="20"/>
  <c r="C23" i="20"/>
  <c r="B23" i="20"/>
  <c r="F19" i="20"/>
  <c r="E19" i="20"/>
  <c r="D19" i="20"/>
  <c r="C19" i="20"/>
  <c r="B19" i="20"/>
  <c r="F15" i="20"/>
  <c r="E15" i="20"/>
  <c r="D15" i="20"/>
  <c r="C15" i="20"/>
  <c r="B15" i="20"/>
  <c r="F11" i="20"/>
  <c r="E11" i="20"/>
  <c r="D11" i="20"/>
  <c r="C11" i="20"/>
  <c r="B11" i="20"/>
  <c r="C7" i="20"/>
  <c r="C3" i="20" s="1"/>
  <c r="M3" i="9" s="1"/>
  <c r="D7" i="20"/>
  <c r="D3" i="20" s="1"/>
  <c r="N3" i="9" s="1"/>
  <c r="E7" i="20"/>
  <c r="F7" i="20"/>
  <c r="B7" i="20"/>
  <c r="B3" i="20" s="1"/>
  <c r="L3" i="9" s="1"/>
  <c r="H5" i="9"/>
  <c r="H4" i="9"/>
  <c r="H3" i="9"/>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3" i="12"/>
  <c r="R33" i="15"/>
  <c r="B31" i="14"/>
  <c r="B30" i="14"/>
  <c r="B29" i="14"/>
  <c r="B28" i="14"/>
  <c r="B27" i="14"/>
  <c r="B26" i="14"/>
  <c r="B25" i="14"/>
  <c r="B24" i="14"/>
  <c r="B23" i="14"/>
  <c r="B22" i="14"/>
  <c r="B21" i="14"/>
  <c r="B20" i="14"/>
  <c r="B19" i="14"/>
  <c r="B18" i="14"/>
  <c r="B17" i="14"/>
  <c r="B16" i="14"/>
  <c r="B14" i="14"/>
  <c r="B15" i="14"/>
  <c r="B13" i="14"/>
  <c r="B12" i="14"/>
  <c r="B11" i="14"/>
  <c r="B10" i="14"/>
  <c r="B9" i="14"/>
  <c r="B8" i="14"/>
  <c r="B7" i="14"/>
  <c r="B6" i="14"/>
  <c r="B5" i="14"/>
  <c r="B4" i="14"/>
  <c r="B3" i="14"/>
  <c r="B2" i="14"/>
  <c r="I5" i="2"/>
  <c r="I6" i="2"/>
  <c r="J6" i="2"/>
  <c r="I7" i="2"/>
  <c r="I8" i="2"/>
  <c r="J8" i="2"/>
  <c r="I9" i="2"/>
  <c r="I10" i="2"/>
  <c r="J10" i="2"/>
  <c r="I11" i="2"/>
  <c r="I12" i="2"/>
  <c r="J12" i="2"/>
  <c r="I13" i="2"/>
  <c r="I14" i="2"/>
  <c r="J14" i="2" s="1"/>
  <c r="I15" i="2"/>
  <c r="I16" i="2"/>
  <c r="J16" i="2"/>
  <c r="E16" i="5"/>
  <c r="F16" i="5"/>
  <c r="I17" i="2"/>
  <c r="I18" i="2"/>
  <c r="I19" i="2"/>
  <c r="I20" i="2"/>
  <c r="J20" i="2"/>
  <c r="E19" i="5" s="1"/>
  <c r="F19" i="5" s="1"/>
  <c r="D20" i="10" s="1"/>
  <c r="I21" i="2"/>
  <c r="I22" i="2"/>
  <c r="J22" i="2"/>
  <c r="I23" i="2"/>
  <c r="I24" i="2"/>
  <c r="I25" i="2"/>
  <c r="I26" i="2"/>
  <c r="I27" i="2"/>
  <c r="I28" i="2"/>
  <c r="J28" i="2"/>
  <c r="I29" i="2"/>
  <c r="I30" i="2"/>
  <c r="J30" i="2"/>
  <c r="I31" i="2"/>
  <c r="I32" i="2"/>
  <c r="J32" i="2"/>
  <c r="I33" i="2"/>
  <c r="I34" i="2"/>
  <c r="J34" i="2" s="1"/>
  <c r="I35" i="2"/>
  <c r="I36" i="2"/>
  <c r="J36" i="2" s="1"/>
  <c r="I37" i="2"/>
  <c r="I38" i="2"/>
  <c r="J38" i="2"/>
  <c r="I39" i="2"/>
  <c r="I40" i="2"/>
  <c r="J40" i="2" s="1"/>
  <c r="I41" i="2"/>
  <c r="I42" i="2"/>
  <c r="J42" i="2"/>
  <c r="I43" i="2"/>
  <c r="I44" i="2"/>
  <c r="J44" i="2"/>
  <c r="F42" i="3"/>
  <c r="G42" i="3"/>
  <c r="J42" i="3"/>
  <c r="I45" i="2"/>
  <c r="I46" i="2"/>
  <c r="I47" i="2"/>
  <c r="I48" i="2"/>
  <c r="J48" i="2"/>
  <c r="I49" i="2"/>
  <c r="I50" i="2"/>
  <c r="J50" i="2" s="1"/>
  <c r="I51" i="2"/>
  <c r="I52" i="2"/>
  <c r="I53" i="2"/>
  <c r="I54" i="2"/>
  <c r="J54" i="2"/>
  <c r="I55" i="2"/>
  <c r="I56" i="2"/>
  <c r="J56" i="2" s="1"/>
  <c r="I57" i="2"/>
  <c r="I58" i="2"/>
  <c r="J58" i="2" s="1"/>
  <c r="I59" i="2"/>
  <c r="I60" i="2"/>
  <c r="J60" i="2" s="1"/>
  <c r="F59" i="3" s="1"/>
  <c r="I61" i="2"/>
  <c r="I62" i="2"/>
  <c r="I3" i="2"/>
  <c r="I4" i="2"/>
  <c r="J4" i="2"/>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3" i="5"/>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3" i="5"/>
  <c r="I4" i="6"/>
  <c r="I5" i="6"/>
  <c r="I6" i="6"/>
  <c r="J6" i="6"/>
  <c r="I7" i="6"/>
  <c r="I8" i="6"/>
  <c r="I9" i="6"/>
  <c r="I10" i="6"/>
  <c r="J10" i="6" s="1"/>
  <c r="I11" i="6"/>
  <c r="I12" i="6"/>
  <c r="J12" i="6"/>
  <c r="I13" i="6"/>
  <c r="I14" i="6"/>
  <c r="I15" i="6"/>
  <c r="I16" i="6"/>
  <c r="J16" i="6" s="1"/>
  <c r="I17" i="6"/>
  <c r="I18" i="6"/>
  <c r="J18" i="6" s="1"/>
  <c r="I19" i="6"/>
  <c r="I20" i="6"/>
  <c r="J20" i="6" s="1"/>
  <c r="I21" i="6"/>
  <c r="I22" i="6"/>
  <c r="J22" i="6" s="1"/>
  <c r="I23" i="6"/>
  <c r="I24" i="6"/>
  <c r="J24" i="6"/>
  <c r="I25" i="6"/>
  <c r="I26" i="6"/>
  <c r="I27" i="6"/>
  <c r="I28" i="6"/>
  <c r="I29" i="6"/>
  <c r="I30" i="6"/>
  <c r="J30" i="6"/>
  <c r="I31" i="6"/>
  <c r="I32" i="6"/>
  <c r="J32" i="6" s="1"/>
  <c r="I33" i="6"/>
  <c r="I34" i="6"/>
  <c r="J34" i="6" s="1"/>
  <c r="I35" i="6"/>
  <c r="I36" i="6"/>
  <c r="J36" i="6"/>
  <c r="I37" i="6"/>
  <c r="I38" i="6"/>
  <c r="J38" i="6" s="1"/>
  <c r="I39" i="6"/>
  <c r="I40" i="6"/>
  <c r="J40" i="6" s="1"/>
  <c r="I41" i="6"/>
  <c r="I42" i="6"/>
  <c r="J42" i="6" s="1"/>
  <c r="I43" i="6"/>
  <c r="I44" i="6"/>
  <c r="J44" i="6" s="1"/>
  <c r="I45" i="6"/>
  <c r="I46" i="6"/>
  <c r="J46" i="6"/>
  <c r="I47" i="6"/>
  <c r="I48" i="6"/>
  <c r="J48" i="6"/>
  <c r="I49" i="6"/>
  <c r="I50" i="6"/>
  <c r="J50" i="6" s="1"/>
  <c r="I51" i="6"/>
  <c r="I52" i="6"/>
  <c r="I53" i="6"/>
  <c r="I54" i="6"/>
  <c r="J54" i="6"/>
  <c r="E52" i="8"/>
  <c r="I55" i="6"/>
  <c r="I56" i="6"/>
  <c r="J56" i="6" s="1"/>
  <c r="I57" i="6"/>
  <c r="I58" i="6"/>
  <c r="J58" i="6" s="1"/>
  <c r="E56" i="8" s="1"/>
  <c r="D63" i="9" s="1"/>
  <c r="I59" i="6"/>
  <c r="I60" i="6"/>
  <c r="I61" i="6"/>
  <c r="I62" i="6"/>
  <c r="J62" i="6"/>
  <c r="I3" i="6"/>
  <c r="J4" i="6"/>
  <c r="H62" i="6"/>
  <c r="H61" i="6"/>
  <c r="H60" i="6"/>
  <c r="H59" i="6"/>
  <c r="H58" i="6"/>
  <c r="H57" i="6"/>
  <c r="H56" i="6"/>
  <c r="H55" i="6"/>
  <c r="H54" i="6"/>
  <c r="H53" i="6"/>
  <c r="J52" i="6"/>
  <c r="H52" i="6"/>
  <c r="H51" i="6"/>
  <c r="H50" i="6"/>
  <c r="H49" i="6"/>
  <c r="H48" i="6"/>
  <c r="H47" i="6"/>
  <c r="H46" i="6"/>
  <c r="H45" i="6"/>
  <c r="H44" i="6"/>
  <c r="H43" i="6"/>
  <c r="H42" i="6"/>
  <c r="H41" i="6"/>
  <c r="H40" i="6"/>
  <c r="H39" i="6"/>
  <c r="H38" i="6"/>
  <c r="H37" i="6"/>
  <c r="H36" i="6"/>
  <c r="H35" i="6"/>
  <c r="H34" i="6"/>
  <c r="H33" i="6"/>
  <c r="H32" i="6"/>
  <c r="H31" i="6"/>
  <c r="H30" i="6"/>
  <c r="H29" i="6"/>
  <c r="J28" i="6"/>
  <c r="H28" i="6"/>
  <c r="H27" i="6"/>
  <c r="H26" i="6"/>
  <c r="H25" i="6"/>
  <c r="H24" i="6"/>
  <c r="H23" i="6"/>
  <c r="H22" i="6"/>
  <c r="H21" i="6"/>
  <c r="H20" i="6"/>
  <c r="H19" i="6"/>
  <c r="H18" i="6"/>
  <c r="H17" i="6"/>
  <c r="H16" i="6"/>
  <c r="H15" i="6"/>
  <c r="H14" i="6"/>
  <c r="H13" i="6"/>
  <c r="H12" i="6"/>
  <c r="H11" i="6"/>
  <c r="H10" i="6"/>
  <c r="H9" i="6"/>
  <c r="J8" i="6"/>
  <c r="H8" i="6"/>
  <c r="H7" i="6"/>
  <c r="H6" i="6"/>
  <c r="H5" i="6"/>
  <c r="H4" i="6"/>
  <c r="H3" i="6"/>
  <c r="A51" i="6"/>
  <c r="B51" i="6"/>
  <c r="A52" i="6"/>
  <c r="B52" i="6"/>
  <c r="A53" i="6"/>
  <c r="B53" i="6"/>
  <c r="A54" i="6"/>
  <c r="B54" i="6"/>
  <c r="A55" i="6"/>
  <c r="B55" i="6"/>
  <c r="A56" i="6"/>
  <c r="B56" i="6"/>
  <c r="A57" i="6"/>
  <c r="B57" i="6"/>
  <c r="A58" i="6"/>
  <c r="B58" i="6"/>
  <c r="A59" i="6"/>
  <c r="B59" i="6"/>
  <c r="A60" i="6"/>
  <c r="B60" i="6"/>
  <c r="A61" i="6"/>
  <c r="B61" i="6"/>
  <c r="A62" i="6"/>
  <c r="B62" i="6"/>
  <c r="B37" i="6"/>
  <c r="B38" i="6"/>
  <c r="B39" i="6"/>
  <c r="B40" i="6"/>
  <c r="B41" i="6"/>
  <c r="B42" i="6"/>
  <c r="B43" i="6"/>
  <c r="B44" i="6"/>
  <c r="B45" i="6"/>
  <c r="B46" i="6"/>
  <c r="B47" i="6"/>
  <c r="B48" i="6"/>
  <c r="B49" i="6"/>
  <c r="B50"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3" i="2"/>
  <c r="A51" i="2"/>
  <c r="C51" i="2"/>
  <c r="A52" i="2"/>
  <c r="C52" i="2"/>
  <c r="A53" i="2"/>
  <c r="C53" i="2"/>
  <c r="A54" i="2"/>
  <c r="C54" i="2"/>
  <c r="A55" i="2"/>
  <c r="C55" i="2"/>
  <c r="A56" i="2"/>
  <c r="C56" i="2"/>
  <c r="A57" i="2"/>
  <c r="C57" i="2"/>
  <c r="A58" i="2"/>
  <c r="C58" i="2"/>
  <c r="A59" i="2"/>
  <c r="C59" i="2"/>
  <c r="A60" i="2"/>
  <c r="C60" i="2"/>
  <c r="A61" i="2"/>
  <c r="C61" i="2"/>
  <c r="A62" i="2"/>
  <c r="C62" i="2"/>
  <c r="C37" i="2"/>
  <c r="C38" i="2"/>
  <c r="C39" i="2"/>
  <c r="C40" i="2"/>
  <c r="C41" i="2"/>
  <c r="C42" i="2"/>
  <c r="C43" i="2"/>
  <c r="C44" i="2"/>
  <c r="C45" i="2"/>
  <c r="C46" i="2"/>
  <c r="C47" i="2"/>
  <c r="C48" i="2"/>
  <c r="C49" i="2"/>
  <c r="C50"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E5" i="12"/>
  <c r="G5" i="12"/>
  <c r="E6" i="12"/>
  <c r="G6" i="12"/>
  <c r="E7" i="12"/>
  <c r="G7" i="12"/>
  <c r="E8" i="12"/>
  <c r="G8" i="12"/>
  <c r="E9" i="12"/>
  <c r="G9" i="12"/>
  <c r="E10" i="12"/>
  <c r="G10" i="12"/>
  <c r="E11" i="12"/>
  <c r="G11" i="12"/>
  <c r="E12" i="12"/>
  <c r="G12" i="12"/>
  <c r="E13" i="12"/>
  <c r="G13" i="12"/>
  <c r="E14" i="12"/>
  <c r="G14" i="12"/>
  <c r="E15" i="12"/>
  <c r="G15" i="12"/>
  <c r="E16" i="12"/>
  <c r="G16" i="12"/>
  <c r="E17" i="12"/>
  <c r="G17" i="12"/>
  <c r="E18" i="12"/>
  <c r="G18" i="12"/>
  <c r="E19" i="12"/>
  <c r="G19" i="12"/>
  <c r="E20" i="12"/>
  <c r="G20" i="12"/>
  <c r="E21" i="12"/>
  <c r="G21" i="12"/>
  <c r="E22" i="12"/>
  <c r="G22" i="12"/>
  <c r="E23" i="12"/>
  <c r="G23" i="12"/>
  <c r="E24" i="12"/>
  <c r="G24" i="12"/>
  <c r="E25" i="12"/>
  <c r="G25" i="12"/>
  <c r="E26" i="12"/>
  <c r="G26" i="12"/>
  <c r="E27" i="12"/>
  <c r="G27" i="12"/>
  <c r="E28" i="12"/>
  <c r="G28" i="12"/>
  <c r="E29" i="12"/>
  <c r="G29" i="12"/>
  <c r="E30" i="12"/>
  <c r="G30" i="12"/>
  <c r="E31" i="12"/>
  <c r="G31" i="12"/>
  <c r="E32" i="12"/>
  <c r="G32" i="12"/>
  <c r="E33" i="12"/>
  <c r="G33" i="12"/>
  <c r="E34" i="12"/>
  <c r="G34" i="12"/>
  <c r="E35" i="12"/>
  <c r="G35" i="12"/>
  <c r="E36" i="12"/>
  <c r="G36" i="12"/>
  <c r="E37" i="12"/>
  <c r="G37" i="12"/>
  <c r="E38" i="12"/>
  <c r="G38" i="12"/>
  <c r="E39" i="12"/>
  <c r="G39" i="12"/>
  <c r="E40" i="12"/>
  <c r="G40" i="12"/>
  <c r="E41" i="12"/>
  <c r="G41" i="12"/>
  <c r="E42" i="12"/>
  <c r="G42" i="12"/>
  <c r="E43" i="12"/>
  <c r="G43" i="12"/>
  <c r="E44" i="12"/>
  <c r="G44" i="12"/>
  <c r="E45" i="12"/>
  <c r="G45" i="12"/>
  <c r="E46" i="12"/>
  <c r="G46" i="12"/>
  <c r="E47" i="12"/>
  <c r="G47" i="12"/>
  <c r="E48" i="12"/>
  <c r="G48" i="12"/>
  <c r="E49" i="12"/>
  <c r="G49" i="12"/>
  <c r="E50" i="12"/>
  <c r="G50" i="12"/>
  <c r="E51" i="12"/>
  <c r="G51" i="12"/>
  <c r="E52" i="12"/>
  <c r="G52" i="12"/>
  <c r="E53" i="12"/>
  <c r="G53" i="12"/>
  <c r="E54" i="12"/>
  <c r="G54" i="12"/>
  <c r="E55" i="12"/>
  <c r="G55" i="12"/>
  <c r="E56" i="12"/>
  <c r="G56" i="12"/>
  <c r="E57" i="12"/>
  <c r="G57" i="12"/>
  <c r="E58" i="12"/>
  <c r="G58" i="12"/>
  <c r="E59" i="12"/>
  <c r="G59" i="12"/>
  <c r="E60" i="12"/>
  <c r="G60" i="12"/>
  <c r="E61" i="12"/>
  <c r="G61" i="12"/>
  <c r="E62" i="12"/>
  <c r="G62"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3"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E4" i="12"/>
  <c r="G4" i="12"/>
  <c r="E3" i="12"/>
  <c r="G3" i="12"/>
  <c r="A4" i="12"/>
  <c r="A3" i="12"/>
  <c r="C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A50" i="3"/>
  <c r="I50" i="3"/>
  <c r="A51" i="3"/>
  <c r="I51" i="3"/>
  <c r="A52" i="3"/>
  <c r="I52" i="3"/>
  <c r="A53" i="3"/>
  <c r="I53" i="3"/>
  <c r="A54" i="3"/>
  <c r="I54" i="3"/>
  <c r="A55" i="3"/>
  <c r="I55" i="3"/>
  <c r="A56" i="3"/>
  <c r="I56" i="3"/>
  <c r="A57" i="3"/>
  <c r="I57" i="3"/>
  <c r="A58" i="3"/>
  <c r="I58" i="3"/>
  <c r="A59" i="3"/>
  <c r="I59" i="3"/>
  <c r="A60" i="3"/>
  <c r="I60" i="3"/>
  <c r="A61" i="3"/>
  <c r="I61"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3" i="3"/>
  <c r="I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2" i="3"/>
  <c r="K6" i="4"/>
  <c r="K5" i="4"/>
  <c r="F6" i="4"/>
  <c r="D5" i="13"/>
  <c r="F5" i="4"/>
  <c r="P5" i="4"/>
  <c r="P6" i="4"/>
  <c r="Q6" i="4"/>
  <c r="I4" i="15" s="1"/>
  <c r="S5" i="8"/>
  <c r="S4" i="8"/>
  <c r="K8" i="4"/>
  <c r="E7" i="13"/>
  <c r="K7" i="4"/>
  <c r="E6" i="13"/>
  <c r="E8" i="16"/>
  <c r="F8" i="4"/>
  <c r="D7" i="13"/>
  <c r="F7" i="4"/>
  <c r="G8" i="4"/>
  <c r="D6" i="13"/>
  <c r="P7" i="4"/>
  <c r="P8" i="4"/>
  <c r="Q8" i="4"/>
  <c r="I5" i="15"/>
  <c r="S7" i="8"/>
  <c r="S6" i="8"/>
  <c r="K10" i="4"/>
  <c r="E9" i="13"/>
  <c r="K9" i="4"/>
  <c r="E8" i="13"/>
  <c r="F10" i="4"/>
  <c r="D9" i="13"/>
  <c r="F9" i="4"/>
  <c r="D8" i="13"/>
  <c r="P9" i="4"/>
  <c r="P10" i="4"/>
  <c r="Q10" i="4"/>
  <c r="I6" i="15"/>
  <c r="S9" i="8"/>
  <c r="S8" i="8"/>
  <c r="K12" i="4"/>
  <c r="E11" i="13"/>
  <c r="K11" i="4"/>
  <c r="L12" i="4"/>
  <c r="F12" i="4"/>
  <c r="D11" i="13"/>
  <c r="F11" i="4"/>
  <c r="P11" i="4"/>
  <c r="P12" i="4"/>
  <c r="Q12" i="4"/>
  <c r="I7" i="15"/>
  <c r="S11" i="8"/>
  <c r="S10" i="8"/>
  <c r="K14" i="4"/>
  <c r="E13" i="13"/>
  <c r="K13" i="4"/>
  <c r="E12" i="13"/>
  <c r="F14" i="4"/>
  <c r="F13" i="4"/>
  <c r="D12" i="13"/>
  <c r="P13" i="4"/>
  <c r="P14" i="4"/>
  <c r="Q14" i="4" s="1"/>
  <c r="I8" i="15" s="1"/>
  <c r="S13" i="8"/>
  <c r="S12" i="8"/>
  <c r="K16" i="4"/>
  <c r="E15" i="13"/>
  <c r="K15" i="4"/>
  <c r="L16" i="4" s="1"/>
  <c r="E14" i="13"/>
  <c r="E16" i="16" s="1"/>
  <c r="F16" i="4"/>
  <c r="D15" i="13"/>
  <c r="F15" i="4"/>
  <c r="P15" i="4"/>
  <c r="P16" i="4"/>
  <c r="Q16" i="4" s="1"/>
  <c r="I9" i="15" s="1"/>
  <c r="S15" i="8"/>
  <c r="S14" i="8"/>
  <c r="K18" i="4"/>
  <c r="E17" i="13"/>
  <c r="K17" i="4"/>
  <c r="E16" i="13"/>
  <c r="F18" i="4"/>
  <c r="F17" i="4"/>
  <c r="P17" i="4"/>
  <c r="P18" i="4"/>
  <c r="Q18" i="4"/>
  <c r="I10" i="15"/>
  <c r="S17" i="8"/>
  <c r="S16" i="8"/>
  <c r="K20" i="4"/>
  <c r="K19" i="4"/>
  <c r="E18" i="13"/>
  <c r="F20" i="4"/>
  <c r="D19" i="13"/>
  <c r="F19" i="4"/>
  <c r="P19" i="4"/>
  <c r="P20" i="4"/>
  <c r="Q20" i="4" s="1"/>
  <c r="I11" i="15" s="1"/>
  <c r="S19" i="8"/>
  <c r="S18" i="8"/>
  <c r="K22" i="4"/>
  <c r="K21" i="4"/>
  <c r="F22" i="4"/>
  <c r="D21" i="13"/>
  <c r="F21" i="4"/>
  <c r="P21" i="4"/>
  <c r="P22" i="4"/>
  <c r="S21" i="8"/>
  <c r="S20" i="8"/>
  <c r="K24" i="4"/>
  <c r="E23" i="13"/>
  <c r="K23" i="4"/>
  <c r="F24" i="4"/>
  <c r="D23" i="13"/>
  <c r="F23" i="4"/>
  <c r="D22" i="13"/>
  <c r="P23" i="4"/>
  <c r="P24" i="4"/>
  <c r="Q24" i="4"/>
  <c r="I13" i="15"/>
  <c r="S23" i="8"/>
  <c r="S22" i="8"/>
  <c r="K26" i="4"/>
  <c r="E25" i="13"/>
  <c r="K25" i="4"/>
  <c r="E24" i="13"/>
  <c r="E27" i="16"/>
  <c r="F26" i="4"/>
  <c r="F25" i="4"/>
  <c r="D24" i="13"/>
  <c r="P25" i="4"/>
  <c r="P26" i="4"/>
  <c r="S25" i="8"/>
  <c r="S24" i="8"/>
  <c r="K28" i="4"/>
  <c r="E27" i="13"/>
  <c r="K27" i="4"/>
  <c r="F28" i="4"/>
  <c r="D27" i="13"/>
  <c r="F27" i="4"/>
  <c r="D26" i="13"/>
  <c r="F14" i="14" s="1"/>
  <c r="P27" i="4"/>
  <c r="P28" i="4"/>
  <c r="Q28" i="4" s="1"/>
  <c r="I15" i="15" s="1"/>
  <c r="S27" i="8"/>
  <c r="S26" i="8"/>
  <c r="K30" i="4"/>
  <c r="E29" i="13"/>
  <c r="K29" i="4"/>
  <c r="L30" i="4"/>
  <c r="F30" i="4"/>
  <c r="D29" i="13"/>
  <c r="F29" i="4"/>
  <c r="D28" i="13" s="1"/>
  <c r="F15" i="14" s="1"/>
  <c r="P29" i="4"/>
  <c r="P30" i="4"/>
  <c r="Q30" i="4" s="1"/>
  <c r="I16" i="15" s="1"/>
  <c r="S29" i="8"/>
  <c r="S28" i="8"/>
  <c r="K32" i="4"/>
  <c r="E31" i="13"/>
  <c r="K31" i="4"/>
  <c r="F32" i="4"/>
  <c r="D31" i="13"/>
  <c r="F31" i="4"/>
  <c r="G32" i="4" s="1"/>
  <c r="D30" i="13"/>
  <c r="P31" i="4"/>
  <c r="P32" i="4"/>
  <c r="Q32" i="4" s="1"/>
  <c r="I17" i="15" s="1"/>
  <c r="S31" i="8"/>
  <c r="S30" i="8"/>
  <c r="K34" i="4"/>
  <c r="E33" i="13"/>
  <c r="K33" i="4"/>
  <c r="L34" i="4"/>
  <c r="F34" i="4"/>
  <c r="F33" i="4"/>
  <c r="P33" i="4"/>
  <c r="P34" i="4"/>
  <c r="Q34" i="4"/>
  <c r="I18" i="15"/>
  <c r="S33" i="8"/>
  <c r="S32" i="8"/>
  <c r="K36" i="4"/>
  <c r="E35" i="13"/>
  <c r="K35" i="4"/>
  <c r="L36" i="4"/>
  <c r="F36" i="4"/>
  <c r="D35" i="13"/>
  <c r="F35" i="4"/>
  <c r="D34" i="13"/>
  <c r="F18" i="14" s="1"/>
  <c r="P35" i="4"/>
  <c r="P36" i="4"/>
  <c r="Q36" i="4" s="1"/>
  <c r="I19" i="15" s="1"/>
  <c r="S35" i="8"/>
  <c r="S34" i="8"/>
  <c r="K38" i="4"/>
  <c r="E37" i="13"/>
  <c r="K37" i="4"/>
  <c r="E36" i="13"/>
  <c r="F38" i="4"/>
  <c r="D37" i="13"/>
  <c r="F37" i="4"/>
  <c r="G38" i="4"/>
  <c r="D36" i="13"/>
  <c r="D38" i="16"/>
  <c r="F19" i="14"/>
  <c r="P37" i="4"/>
  <c r="P38" i="4"/>
  <c r="Q38" i="4"/>
  <c r="I20" i="15"/>
  <c r="S37" i="8"/>
  <c r="S36" i="8"/>
  <c r="K40" i="4"/>
  <c r="E39" i="13"/>
  <c r="K39" i="4"/>
  <c r="F40" i="4"/>
  <c r="D39" i="13"/>
  <c r="F39" i="4"/>
  <c r="P39" i="4"/>
  <c r="P40" i="4"/>
  <c r="Q40" i="4"/>
  <c r="I21" i="15"/>
  <c r="S39" i="8"/>
  <c r="S38" i="8"/>
  <c r="K42" i="4"/>
  <c r="E41" i="13"/>
  <c r="K41" i="4"/>
  <c r="F42" i="4"/>
  <c r="D41" i="13"/>
  <c r="F41" i="4"/>
  <c r="P41" i="4"/>
  <c r="P42" i="4"/>
  <c r="Q42" i="4" s="1"/>
  <c r="I22" i="15" s="1"/>
  <c r="S41" i="8"/>
  <c r="S40" i="8"/>
  <c r="K44" i="4"/>
  <c r="E43" i="13"/>
  <c r="K43" i="4"/>
  <c r="E42" i="13" s="1"/>
  <c r="F44" i="4"/>
  <c r="D43" i="13"/>
  <c r="F43" i="4"/>
  <c r="P43" i="4"/>
  <c r="P44" i="4"/>
  <c r="S43" i="8"/>
  <c r="S42" i="8"/>
  <c r="K46" i="4"/>
  <c r="E45" i="13"/>
  <c r="K45" i="4"/>
  <c r="F46" i="4"/>
  <c r="D45" i="13"/>
  <c r="F45" i="4"/>
  <c r="P45" i="4"/>
  <c r="P46" i="4"/>
  <c r="Q46" i="4" s="1"/>
  <c r="I24" i="15" s="1"/>
  <c r="S45" i="8"/>
  <c r="S44" i="8"/>
  <c r="K48" i="4"/>
  <c r="E47" i="13"/>
  <c r="K47" i="4"/>
  <c r="F48" i="4"/>
  <c r="D47" i="13"/>
  <c r="F47" i="4"/>
  <c r="P47" i="4"/>
  <c r="P48" i="4"/>
  <c r="S47" i="8"/>
  <c r="S46" i="8"/>
  <c r="K50" i="4"/>
  <c r="E49" i="13"/>
  <c r="K49" i="4"/>
  <c r="L50" i="4"/>
  <c r="E48" i="13"/>
  <c r="F50" i="4"/>
  <c r="D49" i="13"/>
  <c r="F49" i="4"/>
  <c r="G50" i="4"/>
  <c r="P49" i="4"/>
  <c r="P50" i="4"/>
  <c r="S49" i="8"/>
  <c r="S48" i="8"/>
  <c r="K52" i="4"/>
  <c r="E51" i="13"/>
  <c r="K51" i="4"/>
  <c r="E50" i="13"/>
  <c r="F52" i="4"/>
  <c r="D51" i="13"/>
  <c r="F51" i="4"/>
  <c r="P51" i="4"/>
  <c r="P52" i="4"/>
  <c r="Q52" i="4" s="1"/>
  <c r="I27" i="15" s="1"/>
  <c r="S51" i="8"/>
  <c r="S50" i="8"/>
  <c r="K54" i="4"/>
  <c r="E53" i="13"/>
  <c r="K53" i="4"/>
  <c r="F54" i="4"/>
  <c r="D53" i="13"/>
  <c r="F53" i="4"/>
  <c r="D52" i="13"/>
  <c r="F27" i="14" s="1"/>
  <c r="P53" i="4"/>
  <c r="P54" i="4"/>
  <c r="Q54" i="4" s="1"/>
  <c r="I28" i="15" s="1"/>
  <c r="S53" i="8"/>
  <c r="S52" i="8"/>
  <c r="K56" i="4"/>
  <c r="E55" i="13"/>
  <c r="K55" i="4"/>
  <c r="E54" i="13"/>
  <c r="F56" i="4"/>
  <c r="D55" i="13"/>
  <c r="F55" i="4"/>
  <c r="G56" i="4"/>
  <c r="P55" i="4"/>
  <c r="P56" i="4"/>
  <c r="Q56" i="4" s="1"/>
  <c r="I29" i="15" s="1"/>
  <c r="S55" i="8"/>
  <c r="S54" i="8"/>
  <c r="K58" i="4"/>
  <c r="K57" i="4"/>
  <c r="F58" i="4"/>
  <c r="D57" i="13"/>
  <c r="F57" i="4"/>
  <c r="P57" i="4"/>
  <c r="P58" i="4"/>
  <c r="Q58" i="4" s="1"/>
  <c r="I30" i="15" s="1"/>
  <c r="S57" i="8"/>
  <c r="S56" i="8"/>
  <c r="V56" i="8"/>
  <c r="K60" i="4"/>
  <c r="E59" i="13"/>
  <c r="K59" i="4"/>
  <c r="L60" i="4" s="1"/>
  <c r="E58" i="13"/>
  <c r="F60" i="4"/>
  <c r="D59" i="13"/>
  <c r="F59" i="4"/>
  <c r="P59" i="4"/>
  <c r="P60" i="4"/>
  <c r="Q60" i="4" s="1"/>
  <c r="I31" i="15"/>
  <c r="S59" i="8"/>
  <c r="S58" i="8"/>
  <c r="K62" i="4"/>
  <c r="E61" i="13"/>
  <c r="K61" i="4"/>
  <c r="E60" i="13"/>
  <c r="F62" i="4"/>
  <c r="F61" i="4"/>
  <c r="G62" i="4"/>
  <c r="D60" i="13"/>
  <c r="P61" i="4"/>
  <c r="P62" i="4"/>
  <c r="Q62" i="4" s="1"/>
  <c r="I32" i="15" s="1"/>
  <c r="S61" i="8"/>
  <c r="S60" i="8"/>
  <c r="K4" i="4"/>
  <c r="K3" i="4"/>
  <c r="E2" i="13"/>
  <c r="F4" i="4"/>
  <c r="F3" i="4"/>
  <c r="P3" i="4"/>
  <c r="P4" i="4"/>
  <c r="Q4" i="4"/>
  <c r="I3" i="15"/>
  <c r="S3" i="8"/>
  <c r="S2" i="8"/>
  <c r="D2" i="15"/>
  <c r="E2" i="15"/>
  <c r="F2" i="15"/>
  <c r="G2" i="15"/>
  <c r="H2" i="15"/>
  <c r="J2" i="15"/>
  <c r="K2" i="15"/>
  <c r="L2" i="15"/>
  <c r="M2" i="15"/>
  <c r="N2" i="15"/>
  <c r="O2" i="15"/>
  <c r="P2" i="15"/>
  <c r="Q2" i="15"/>
  <c r="R2" i="15"/>
  <c r="C2" i="15"/>
  <c r="A4" i="15"/>
  <c r="B4" i="15"/>
  <c r="A5" i="15"/>
  <c r="B5" i="15"/>
  <c r="A6" i="15"/>
  <c r="B6" i="15"/>
  <c r="A7" i="15"/>
  <c r="B7" i="15"/>
  <c r="A8" i="15"/>
  <c r="B8" i="15"/>
  <c r="A9" i="15"/>
  <c r="B9" i="15"/>
  <c r="A10" i="15"/>
  <c r="B10" i="15"/>
  <c r="A11" i="15"/>
  <c r="B11" i="15"/>
  <c r="A12" i="15"/>
  <c r="B12" i="15"/>
  <c r="A13" i="15"/>
  <c r="B13" i="15"/>
  <c r="A14" i="15"/>
  <c r="B14" i="15"/>
  <c r="A15" i="15"/>
  <c r="B15" i="15"/>
  <c r="A16" i="15"/>
  <c r="B16" i="15"/>
  <c r="A17" i="15"/>
  <c r="B17" i="15"/>
  <c r="A18" i="15"/>
  <c r="B18" i="15"/>
  <c r="A19" i="15"/>
  <c r="B19" i="15"/>
  <c r="A20" i="15"/>
  <c r="B20" i="15"/>
  <c r="A21" i="15"/>
  <c r="B21" i="15"/>
  <c r="A22" i="15"/>
  <c r="B22" i="15"/>
  <c r="A23" i="15"/>
  <c r="B23" i="15"/>
  <c r="A24" i="15"/>
  <c r="B24" i="15"/>
  <c r="A25" i="15"/>
  <c r="B25" i="15"/>
  <c r="A26" i="15"/>
  <c r="B26" i="15"/>
  <c r="A27" i="15"/>
  <c r="B27" i="15"/>
  <c r="A28" i="15"/>
  <c r="B28" i="15"/>
  <c r="A29" i="15"/>
  <c r="B29" i="15"/>
  <c r="A30" i="15"/>
  <c r="B30" i="15"/>
  <c r="A31" i="15"/>
  <c r="B31" i="15"/>
  <c r="A32" i="15"/>
  <c r="B32" i="15"/>
  <c r="B3" i="15"/>
  <c r="A3" i="15"/>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A50" i="17"/>
  <c r="A51" i="17"/>
  <c r="A52" i="17"/>
  <c r="A53" i="17"/>
  <c r="A54" i="17"/>
  <c r="A55" i="17"/>
  <c r="A56" i="17"/>
  <c r="A57" i="17"/>
  <c r="A58" i="17"/>
  <c r="A59" i="17"/>
  <c r="A60" i="17"/>
  <c r="A61" i="17"/>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2" i="17"/>
  <c r="A5" i="13"/>
  <c r="B5" i="13"/>
  <c r="A6" i="13"/>
  <c r="B6" i="13"/>
  <c r="B8" i="16"/>
  <c r="A7" i="13"/>
  <c r="B7" i="13"/>
  <c r="B9" i="16"/>
  <c r="A8" i="13"/>
  <c r="B8" i="13"/>
  <c r="B10" i="16"/>
  <c r="A9" i="13"/>
  <c r="B9" i="13"/>
  <c r="B11" i="16"/>
  <c r="A10" i="13"/>
  <c r="B10" i="13"/>
  <c r="B12" i="16"/>
  <c r="A11" i="13"/>
  <c r="B11" i="13"/>
  <c r="B13" i="16"/>
  <c r="A12" i="13"/>
  <c r="B12" i="13"/>
  <c r="A13" i="13"/>
  <c r="B13" i="13"/>
  <c r="B15" i="16"/>
  <c r="A14" i="13"/>
  <c r="B14" i="13"/>
  <c r="B16" i="16"/>
  <c r="A15" i="13"/>
  <c r="B15" i="13"/>
  <c r="B17" i="16"/>
  <c r="A16" i="13"/>
  <c r="B16" i="13"/>
  <c r="B18" i="16"/>
  <c r="A17" i="13"/>
  <c r="B17" i="13"/>
  <c r="B19" i="16"/>
  <c r="A18" i="13"/>
  <c r="B18" i="13"/>
  <c r="B20" i="16"/>
  <c r="A19" i="13"/>
  <c r="B19" i="13"/>
  <c r="B21" i="16"/>
  <c r="A20" i="13"/>
  <c r="B20" i="13"/>
  <c r="A21" i="13"/>
  <c r="B21" i="13"/>
  <c r="B23" i="16"/>
  <c r="A22" i="13"/>
  <c r="B22" i="13"/>
  <c r="B24" i="16"/>
  <c r="A23" i="13"/>
  <c r="B23" i="13"/>
  <c r="B25" i="16"/>
  <c r="A24" i="13"/>
  <c r="B24" i="13"/>
  <c r="B26" i="16"/>
  <c r="A25" i="13"/>
  <c r="B25" i="13"/>
  <c r="B27" i="16"/>
  <c r="A26" i="13"/>
  <c r="B26" i="13"/>
  <c r="A27" i="13"/>
  <c r="B27" i="13"/>
  <c r="B29" i="16"/>
  <c r="A28" i="13"/>
  <c r="B28" i="13"/>
  <c r="A29" i="13"/>
  <c r="B29" i="13"/>
  <c r="B31" i="16"/>
  <c r="A30" i="13"/>
  <c r="B30" i="13"/>
  <c r="B32" i="16"/>
  <c r="A31" i="13"/>
  <c r="B31" i="13"/>
  <c r="B33" i="16"/>
  <c r="A32" i="13"/>
  <c r="B32" i="13"/>
  <c r="B34" i="16"/>
  <c r="A33" i="13"/>
  <c r="B33" i="13"/>
  <c r="B35" i="16"/>
  <c r="A34" i="13"/>
  <c r="B34" i="13"/>
  <c r="B36" i="16"/>
  <c r="A35" i="13"/>
  <c r="B35" i="13"/>
  <c r="B37" i="16"/>
  <c r="A36" i="13"/>
  <c r="B36" i="13"/>
  <c r="B38" i="16"/>
  <c r="A37" i="13"/>
  <c r="B37" i="13"/>
  <c r="A38" i="13"/>
  <c r="B38" i="13"/>
  <c r="B40" i="16"/>
  <c r="A39" i="13"/>
  <c r="B39" i="13"/>
  <c r="B41" i="16"/>
  <c r="A40" i="13"/>
  <c r="B40" i="13"/>
  <c r="A41" i="13"/>
  <c r="B41" i="13"/>
  <c r="B43" i="16"/>
  <c r="A42" i="13"/>
  <c r="B42" i="13"/>
  <c r="B44" i="16"/>
  <c r="A43" i="13"/>
  <c r="B43" i="13"/>
  <c r="B45" i="16"/>
  <c r="A44" i="13"/>
  <c r="B44" i="13"/>
  <c r="B46" i="16"/>
  <c r="A45" i="13"/>
  <c r="B45" i="13"/>
  <c r="B47" i="16"/>
  <c r="A46" i="13"/>
  <c r="B46" i="13"/>
  <c r="B48" i="16"/>
  <c r="A47" i="13"/>
  <c r="B47" i="13"/>
  <c r="B49" i="16"/>
  <c r="A48" i="13"/>
  <c r="B48" i="13"/>
  <c r="B50" i="16"/>
  <c r="A49" i="13"/>
  <c r="B49" i="13"/>
  <c r="A50" i="13"/>
  <c r="B50" i="13"/>
  <c r="B52" i="16"/>
  <c r="A51" i="13"/>
  <c r="B51" i="13"/>
  <c r="B53" i="16"/>
  <c r="A52" i="13"/>
  <c r="B52" i="13"/>
  <c r="B54" i="16"/>
  <c r="A53" i="13"/>
  <c r="B53" i="13"/>
  <c r="B55" i="16"/>
  <c r="A54" i="13"/>
  <c r="B54" i="13"/>
  <c r="B56" i="16"/>
  <c r="A55" i="13"/>
  <c r="B55" i="13"/>
  <c r="B57" i="16"/>
  <c r="A56" i="13"/>
  <c r="B56" i="13"/>
  <c r="B58" i="16"/>
  <c r="A57" i="13"/>
  <c r="B57" i="13"/>
  <c r="B59" i="16"/>
  <c r="A58" i="13"/>
  <c r="B58" i="13"/>
  <c r="B60" i="16"/>
  <c r="A59" i="13"/>
  <c r="B59" i="13"/>
  <c r="B61" i="16"/>
  <c r="A60" i="13"/>
  <c r="B60" i="13"/>
  <c r="B62" i="16"/>
  <c r="A61" i="13"/>
  <c r="B61" i="13"/>
  <c r="B63" i="16"/>
  <c r="A3" i="13"/>
  <c r="B3" i="13"/>
  <c r="A4" i="13"/>
  <c r="B4" i="13"/>
  <c r="B2" i="13"/>
  <c r="B4" i="16"/>
  <c r="A2" i="13"/>
  <c r="E2" i="16"/>
  <c r="H2" i="16"/>
  <c r="I2" i="16"/>
  <c r="P2" i="16"/>
  <c r="Q2" i="16"/>
  <c r="D2" i="16"/>
  <c r="F2" i="16"/>
  <c r="G2" i="16"/>
  <c r="J2" i="16"/>
  <c r="K2" i="16"/>
  <c r="L2" i="16"/>
  <c r="M2" i="16"/>
  <c r="N2" i="16"/>
  <c r="O2" i="16"/>
  <c r="C2" i="16"/>
  <c r="B5" i="16"/>
  <c r="B6" i="16"/>
  <c r="B7" i="16"/>
  <c r="B14" i="16"/>
  <c r="B22" i="16"/>
  <c r="B28" i="16"/>
  <c r="B30" i="16"/>
  <c r="B39" i="16"/>
  <c r="B42" i="16"/>
  <c r="B51" i="16"/>
  <c r="A4" i="8"/>
  <c r="C4" i="8"/>
  <c r="H4" i="8"/>
  <c r="J4" i="8"/>
  <c r="L4" i="8" s="1"/>
  <c r="A5" i="8"/>
  <c r="C5" i="8"/>
  <c r="H5" i="8"/>
  <c r="J5" i="8"/>
  <c r="A6" i="8"/>
  <c r="C6" i="8"/>
  <c r="H6" i="8"/>
  <c r="J6" i="8"/>
  <c r="A7" i="8"/>
  <c r="C7" i="8"/>
  <c r="H7" i="8"/>
  <c r="J7" i="8"/>
  <c r="A8" i="8"/>
  <c r="C8" i="8"/>
  <c r="H8" i="8"/>
  <c r="J8" i="8"/>
  <c r="A9" i="8"/>
  <c r="C9" i="8"/>
  <c r="H9" i="8"/>
  <c r="J9" i="8"/>
  <c r="A10" i="8"/>
  <c r="C10" i="8"/>
  <c r="H10" i="8"/>
  <c r="J10" i="8"/>
  <c r="L10" i="8"/>
  <c r="A11" i="8"/>
  <c r="C11" i="8"/>
  <c r="H11" i="8"/>
  <c r="J11" i="8"/>
  <c r="A12" i="8"/>
  <c r="C12" i="8"/>
  <c r="H12" i="8"/>
  <c r="J12" i="8"/>
  <c r="A13" i="8"/>
  <c r="C13" i="8"/>
  <c r="H13" i="8"/>
  <c r="J13" i="8"/>
  <c r="L13" i="8"/>
  <c r="A14" i="8"/>
  <c r="C14" i="8"/>
  <c r="H14" i="8"/>
  <c r="J14" i="8"/>
  <c r="A15" i="8"/>
  <c r="C15" i="8"/>
  <c r="H15" i="8"/>
  <c r="J15" i="8"/>
  <c r="L15" i="8" s="1"/>
  <c r="A16" i="8"/>
  <c r="C16" i="8"/>
  <c r="H16" i="8"/>
  <c r="J16" i="8"/>
  <c r="A17" i="8"/>
  <c r="C17" i="8"/>
  <c r="H17" i="8"/>
  <c r="J17" i="8"/>
  <c r="L17" i="8"/>
  <c r="A18" i="8"/>
  <c r="C18" i="8"/>
  <c r="H18" i="8"/>
  <c r="J18" i="8"/>
  <c r="L18" i="8"/>
  <c r="A19" i="8"/>
  <c r="C19" i="8"/>
  <c r="H19" i="8"/>
  <c r="J19" i="8"/>
  <c r="A20" i="8"/>
  <c r="C20" i="8"/>
  <c r="H20" i="8"/>
  <c r="J20" i="8"/>
  <c r="A21" i="8"/>
  <c r="C21" i="8"/>
  <c r="H21" i="8"/>
  <c r="J21" i="8"/>
  <c r="L21" i="8" s="1"/>
  <c r="A22" i="8"/>
  <c r="C22" i="8"/>
  <c r="H22" i="8"/>
  <c r="J22" i="8"/>
  <c r="L22" i="8"/>
  <c r="A23" i="8"/>
  <c r="C23" i="8"/>
  <c r="H23" i="8"/>
  <c r="J23" i="8"/>
  <c r="L23" i="8"/>
  <c r="A24" i="8"/>
  <c r="C24" i="8"/>
  <c r="H24" i="8"/>
  <c r="J24" i="8"/>
  <c r="L24" i="8" s="1"/>
  <c r="A25" i="8"/>
  <c r="C25" i="8"/>
  <c r="H25" i="8"/>
  <c r="J25" i="8"/>
  <c r="L25" i="8" s="1"/>
  <c r="A26" i="8"/>
  <c r="C26" i="8"/>
  <c r="H26" i="8"/>
  <c r="J26" i="8"/>
  <c r="A27" i="8"/>
  <c r="C27" i="8"/>
  <c r="H27" i="8"/>
  <c r="J27" i="8"/>
  <c r="A28" i="8"/>
  <c r="C28" i="8"/>
  <c r="H28" i="8"/>
  <c r="J28" i="8"/>
  <c r="A29" i="8"/>
  <c r="C29" i="8"/>
  <c r="H29" i="8"/>
  <c r="J29" i="8"/>
  <c r="L29" i="8" s="1"/>
  <c r="A30" i="8"/>
  <c r="C30" i="8"/>
  <c r="H30" i="8"/>
  <c r="J30" i="8"/>
  <c r="L30" i="8" s="1"/>
  <c r="A31" i="8"/>
  <c r="C31" i="8"/>
  <c r="H31" i="8"/>
  <c r="J31" i="8"/>
  <c r="A32" i="8"/>
  <c r="C32" i="8"/>
  <c r="H32" i="8"/>
  <c r="J32" i="8"/>
  <c r="L32" i="8"/>
  <c r="A33" i="8"/>
  <c r="C33" i="8"/>
  <c r="H33" i="8"/>
  <c r="J33" i="8"/>
  <c r="L33" i="8" s="1"/>
  <c r="A34" i="8"/>
  <c r="C34" i="8"/>
  <c r="H34" i="8"/>
  <c r="J34" i="8"/>
  <c r="L34" i="8" s="1"/>
  <c r="A35" i="8"/>
  <c r="C35" i="8"/>
  <c r="H35" i="8"/>
  <c r="J35" i="8"/>
  <c r="L35" i="8" s="1"/>
  <c r="A36" i="8"/>
  <c r="C36" i="8"/>
  <c r="H36" i="8"/>
  <c r="J36" i="8"/>
  <c r="L36" i="8"/>
  <c r="A37" i="8"/>
  <c r="C37" i="8"/>
  <c r="H37" i="8"/>
  <c r="J37" i="8"/>
  <c r="L37" i="8" s="1"/>
  <c r="A38" i="8"/>
  <c r="C38" i="8"/>
  <c r="H38" i="8"/>
  <c r="J38" i="8"/>
  <c r="A39" i="8"/>
  <c r="C39" i="8"/>
  <c r="H39" i="8"/>
  <c r="J39" i="8"/>
  <c r="L39" i="8"/>
  <c r="A40" i="8"/>
  <c r="C40" i="8"/>
  <c r="H40" i="8"/>
  <c r="J40" i="8"/>
  <c r="L40" i="8" s="1"/>
  <c r="A41" i="8"/>
  <c r="C41" i="8"/>
  <c r="H41" i="8"/>
  <c r="J41" i="8"/>
  <c r="L41" i="8"/>
  <c r="A42" i="8"/>
  <c r="C42" i="8"/>
  <c r="H42" i="8"/>
  <c r="J42" i="8"/>
  <c r="A43" i="8"/>
  <c r="C43" i="8"/>
  <c r="H43" i="8"/>
  <c r="J43" i="8"/>
  <c r="L43" i="8" s="1"/>
  <c r="A44" i="8"/>
  <c r="C44" i="8"/>
  <c r="H44" i="8"/>
  <c r="J44" i="8"/>
  <c r="A45" i="8"/>
  <c r="C45" i="8"/>
  <c r="H45" i="8"/>
  <c r="J45" i="8"/>
  <c r="L45" i="8" s="1"/>
  <c r="A46" i="8"/>
  <c r="C46" i="8"/>
  <c r="H46" i="8"/>
  <c r="J46" i="8"/>
  <c r="L46" i="8" s="1"/>
  <c r="A47" i="8"/>
  <c r="C47" i="8"/>
  <c r="H47" i="8"/>
  <c r="J47" i="8"/>
  <c r="L47" i="8"/>
  <c r="A48" i="8"/>
  <c r="C48" i="8"/>
  <c r="H48" i="8"/>
  <c r="J48" i="8"/>
  <c r="L48" i="8" s="1"/>
  <c r="A49" i="8"/>
  <c r="C49" i="8"/>
  <c r="H49" i="8"/>
  <c r="J49" i="8"/>
  <c r="L49" i="8" s="1"/>
  <c r="A50" i="8"/>
  <c r="C50" i="8"/>
  <c r="H50" i="8"/>
  <c r="J50" i="8"/>
  <c r="L50" i="8" s="1"/>
  <c r="A51" i="8"/>
  <c r="C51" i="8"/>
  <c r="H51" i="8"/>
  <c r="J51" i="8"/>
  <c r="L51" i="8"/>
  <c r="A52" i="8"/>
  <c r="C52" i="8"/>
  <c r="H52" i="8"/>
  <c r="J52" i="8"/>
  <c r="L52" i="8" s="1"/>
  <c r="K52" i="8"/>
  <c r="A53" i="8"/>
  <c r="C53" i="8"/>
  <c r="H53" i="8"/>
  <c r="J53" i="8"/>
  <c r="A54" i="8"/>
  <c r="C54" i="8"/>
  <c r="H54" i="8"/>
  <c r="J54" i="8"/>
  <c r="A55" i="8"/>
  <c r="C55" i="8"/>
  <c r="H55" i="8"/>
  <c r="J55" i="8"/>
  <c r="L55" i="8" s="1"/>
  <c r="A56" i="8"/>
  <c r="C56" i="8"/>
  <c r="H56" i="8"/>
  <c r="J56" i="8"/>
  <c r="L56" i="8" s="1"/>
  <c r="A57" i="8"/>
  <c r="C57" i="8"/>
  <c r="H57" i="8"/>
  <c r="J57" i="8"/>
  <c r="L57" i="8" s="1"/>
  <c r="A58" i="8"/>
  <c r="C58" i="8"/>
  <c r="H58" i="8"/>
  <c r="J58" i="8"/>
  <c r="A59" i="8"/>
  <c r="C59" i="8"/>
  <c r="H59" i="8"/>
  <c r="J59" i="8"/>
  <c r="L59" i="8" s="1"/>
  <c r="A60" i="8"/>
  <c r="C60" i="8"/>
  <c r="H60" i="8"/>
  <c r="J60" i="8"/>
  <c r="L60" i="8" s="1"/>
  <c r="A61" i="8"/>
  <c r="C61" i="8"/>
  <c r="H61" i="8"/>
  <c r="J61" i="8"/>
  <c r="H3" i="8"/>
  <c r="J3" i="8"/>
  <c r="L3" i="8" s="1"/>
  <c r="H2" i="8"/>
  <c r="J2" i="8"/>
  <c r="L2" i="8" s="1"/>
  <c r="C2" i="8"/>
  <c r="C3" i="8"/>
  <c r="A3" i="8"/>
  <c r="A2" i="8"/>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3" i="4"/>
  <c r="L8" i="4"/>
  <c r="L18" i="4"/>
  <c r="G28" i="4"/>
  <c r="G30" i="4"/>
  <c r="L56" i="4"/>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3" i="7"/>
  <c r="I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2" i="7"/>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10" i="9"/>
  <c r="A9" i="9"/>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2" i="1"/>
  <c r="L2" i="1"/>
  <c r="M2" i="1"/>
  <c r="L3" i="1"/>
  <c r="M3" i="1"/>
  <c r="L4" i="1"/>
  <c r="M4" i="1"/>
  <c r="L5" i="1"/>
  <c r="M5" i="1"/>
  <c r="L6" i="1"/>
  <c r="M6" i="1"/>
  <c r="L7" i="1"/>
  <c r="M7" i="1"/>
  <c r="L8" i="1"/>
  <c r="M8"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2" i="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3" i="11"/>
  <c r="A5" i="11"/>
  <c r="E5" i="11"/>
  <c r="G5" i="11"/>
  <c r="A6" i="11"/>
  <c r="E6" i="11"/>
  <c r="G6" i="11"/>
  <c r="A7" i="11"/>
  <c r="E7" i="11"/>
  <c r="G7" i="11"/>
  <c r="A8" i="11"/>
  <c r="E8" i="11"/>
  <c r="G8" i="11"/>
  <c r="A9" i="11"/>
  <c r="E9" i="11"/>
  <c r="G9" i="11"/>
  <c r="A10" i="11"/>
  <c r="E10" i="11"/>
  <c r="G10" i="11"/>
  <c r="A11" i="11"/>
  <c r="E11" i="11"/>
  <c r="G11" i="11"/>
  <c r="A12" i="11"/>
  <c r="E12" i="11"/>
  <c r="G12" i="11"/>
  <c r="A13" i="11"/>
  <c r="E13" i="11"/>
  <c r="G13" i="11"/>
  <c r="A14" i="11"/>
  <c r="E14" i="11"/>
  <c r="G14" i="11"/>
  <c r="A15" i="11"/>
  <c r="E15" i="11"/>
  <c r="G15" i="11"/>
  <c r="A16" i="11"/>
  <c r="E16" i="11"/>
  <c r="G16" i="11"/>
  <c r="A17" i="11"/>
  <c r="E17" i="11"/>
  <c r="G17" i="11"/>
  <c r="A18" i="11"/>
  <c r="E18" i="11"/>
  <c r="G18" i="11"/>
  <c r="A19" i="11"/>
  <c r="E19" i="11"/>
  <c r="G19" i="11"/>
  <c r="A20" i="11"/>
  <c r="E20" i="11"/>
  <c r="G20" i="11"/>
  <c r="A21" i="11"/>
  <c r="E21" i="11"/>
  <c r="G21" i="11"/>
  <c r="A22" i="11"/>
  <c r="E22" i="11"/>
  <c r="G22" i="11"/>
  <c r="A23" i="11"/>
  <c r="E23" i="11"/>
  <c r="G23" i="11"/>
  <c r="A24" i="11"/>
  <c r="E24" i="11"/>
  <c r="G24" i="11"/>
  <c r="A25" i="11"/>
  <c r="E25" i="11"/>
  <c r="G25" i="11"/>
  <c r="A26" i="11"/>
  <c r="E26" i="11"/>
  <c r="G26" i="11"/>
  <c r="A27" i="11"/>
  <c r="E27" i="11"/>
  <c r="G27" i="11"/>
  <c r="A28" i="11"/>
  <c r="E28" i="11"/>
  <c r="G28" i="11"/>
  <c r="A29" i="11"/>
  <c r="E29" i="11"/>
  <c r="G29" i="11"/>
  <c r="A30" i="11"/>
  <c r="E30" i="11"/>
  <c r="G30" i="11"/>
  <c r="A31" i="11"/>
  <c r="E31" i="11"/>
  <c r="G31" i="11"/>
  <c r="A32" i="11"/>
  <c r="E32" i="11"/>
  <c r="G32" i="11"/>
  <c r="A33" i="11"/>
  <c r="E33" i="11"/>
  <c r="G33" i="11"/>
  <c r="A34" i="11"/>
  <c r="E34" i="11"/>
  <c r="G34" i="11"/>
  <c r="A35" i="11"/>
  <c r="E35" i="11"/>
  <c r="G35" i="11"/>
  <c r="A36" i="11"/>
  <c r="E36" i="11"/>
  <c r="G36" i="11"/>
  <c r="A37" i="11"/>
  <c r="E37" i="11"/>
  <c r="G37" i="11"/>
  <c r="A38" i="11"/>
  <c r="E38" i="11"/>
  <c r="G38" i="11"/>
  <c r="A39" i="11"/>
  <c r="E39" i="11"/>
  <c r="G39" i="11"/>
  <c r="A40" i="11"/>
  <c r="E40" i="11"/>
  <c r="G40" i="11"/>
  <c r="A41" i="11"/>
  <c r="E41" i="11"/>
  <c r="G41" i="11"/>
  <c r="A42" i="11"/>
  <c r="E42" i="11"/>
  <c r="G42" i="11"/>
  <c r="A43" i="11"/>
  <c r="E43" i="11"/>
  <c r="G43" i="11"/>
  <c r="A44" i="11"/>
  <c r="E44" i="11"/>
  <c r="G44" i="11"/>
  <c r="A45" i="11"/>
  <c r="E45" i="11"/>
  <c r="G45" i="11"/>
  <c r="A46" i="11"/>
  <c r="E46" i="11"/>
  <c r="G46" i="11"/>
  <c r="A47" i="11"/>
  <c r="E47" i="11"/>
  <c r="G47" i="11"/>
  <c r="A48" i="11"/>
  <c r="E48" i="11"/>
  <c r="G48" i="11"/>
  <c r="A49" i="11"/>
  <c r="E49" i="11"/>
  <c r="G49" i="11"/>
  <c r="A50" i="11"/>
  <c r="E50" i="11"/>
  <c r="G50" i="11"/>
  <c r="A51" i="11"/>
  <c r="E51" i="11"/>
  <c r="G51" i="11"/>
  <c r="A52" i="11"/>
  <c r="E52" i="11"/>
  <c r="G52" i="11"/>
  <c r="A53" i="11"/>
  <c r="E53" i="11"/>
  <c r="G53" i="11"/>
  <c r="A54" i="11"/>
  <c r="E54" i="11"/>
  <c r="G54" i="11"/>
  <c r="A55" i="11"/>
  <c r="E55" i="11"/>
  <c r="G55" i="11"/>
  <c r="A56" i="11"/>
  <c r="E56" i="11"/>
  <c r="G56" i="11"/>
  <c r="A57" i="11"/>
  <c r="E57" i="11"/>
  <c r="G57" i="11"/>
  <c r="A58" i="11"/>
  <c r="E58" i="11"/>
  <c r="G58" i="11"/>
  <c r="A59" i="11"/>
  <c r="E59" i="11"/>
  <c r="G59" i="11"/>
  <c r="A60" i="11"/>
  <c r="E60" i="11"/>
  <c r="G60" i="11"/>
  <c r="A61" i="11"/>
  <c r="E61" i="11"/>
  <c r="G61" i="11"/>
  <c r="A62" i="11"/>
  <c r="E62" i="11"/>
  <c r="G62" i="11"/>
  <c r="E3" i="11"/>
  <c r="G3" i="11"/>
  <c r="E4" i="11"/>
  <c r="G4" i="11"/>
  <c r="A4" i="11"/>
  <c r="A3" i="11"/>
  <c r="E44" i="5"/>
  <c r="F44" i="5"/>
  <c r="E29" i="5"/>
  <c r="F29" i="5"/>
  <c r="F57" i="7"/>
  <c r="G57" i="7"/>
  <c r="J57" i="7"/>
  <c r="I57" i="13"/>
  <c r="F56" i="7"/>
  <c r="G56" i="7"/>
  <c r="J56" i="7"/>
  <c r="K57" i="7"/>
  <c r="E57" i="8"/>
  <c r="F4" i="3"/>
  <c r="G4" i="3"/>
  <c r="J4" i="3"/>
  <c r="E6" i="5"/>
  <c r="F6" i="5"/>
  <c r="D7" i="10"/>
  <c r="E17" i="16"/>
  <c r="E44" i="13"/>
  <c r="L46" i="4"/>
  <c r="E10" i="13"/>
  <c r="E13" i="16"/>
  <c r="L10" i="4"/>
  <c r="E26" i="16"/>
  <c r="L26" i="4"/>
  <c r="E35" i="8"/>
  <c r="F34" i="7"/>
  <c r="G34" i="7"/>
  <c r="J34" i="7"/>
  <c r="I34" i="13"/>
  <c r="F26" i="7"/>
  <c r="G26" i="7"/>
  <c r="J26" i="7"/>
  <c r="I26" i="13"/>
  <c r="E27" i="8"/>
  <c r="V27" i="8" s="1"/>
  <c r="F35" i="3"/>
  <c r="G35" i="3"/>
  <c r="J35" i="3"/>
  <c r="C35" i="13"/>
  <c r="F19" i="7"/>
  <c r="G19" i="7"/>
  <c r="J19" i="7"/>
  <c r="I19" i="13"/>
  <c r="E19" i="8"/>
  <c r="F57" i="3"/>
  <c r="G57" i="3"/>
  <c r="J57" i="3"/>
  <c r="F31" i="3"/>
  <c r="G31" i="3"/>
  <c r="J31" i="3"/>
  <c r="C31" i="13"/>
  <c r="E32" i="5"/>
  <c r="F32" i="5"/>
  <c r="G24" i="4"/>
  <c r="L5" i="8"/>
  <c r="L54" i="8"/>
  <c r="J52" i="2"/>
  <c r="E51" i="5"/>
  <c r="F51" i="5"/>
  <c r="D52" i="10"/>
  <c r="J26" i="2"/>
  <c r="F23" i="7"/>
  <c r="G23" i="7"/>
  <c r="J23" i="7"/>
  <c r="I23" i="13"/>
  <c r="E22" i="8"/>
  <c r="E40" i="8"/>
  <c r="F40" i="7"/>
  <c r="G40" i="7"/>
  <c r="J40" i="7"/>
  <c r="E34" i="13"/>
  <c r="E37" i="16"/>
  <c r="E36" i="16"/>
  <c r="F38" i="7"/>
  <c r="G38" i="7"/>
  <c r="J38" i="7"/>
  <c r="E38" i="8"/>
  <c r="L38" i="4"/>
  <c r="E50" i="8"/>
  <c r="F50" i="7"/>
  <c r="G50" i="7"/>
  <c r="J50" i="7"/>
  <c r="L6" i="8"/>
  <c r="L52" i="4"/>
  <c r="L62" i="4"/>
  <c r="E59" i="5"/>
  <c r="F59" i="5"/>
  <c r="F58" i="3"/>
  <c r="G58" i="3"/>
  <c r="J58" i="3"/>
  <c r="G59" i="3"/>
  <c r="J59" i="3"/>
  <c r="C59" i="13"/>
  <c r="E60" i="5"/>
  <c r="F60" i="5"/>
  <c r="E56" i="13"/>
  <c r="E20" i="13"/>
  <c r="D16" i="13"/>
  <c r="E4" i="13"/>
  <c r="E33" i="5"/>
  <c r="F33" i="5"/>
  <c r="L33" i="5"/>
  <c r="E34" i="5"/>
  <c r="F34" i="5"/>
  <c r="E14" i="16"/>
  <c r="L14" i="4"/>
  <c r="D11" i="16"/>
  <c r="G10" i="4"/>
  <c r="F52" i="7"/>
  <c r="G52" i="7"/>
  <c r="J52" i="7"/>
  <c r="E44" i="8"/>
  <c r="V44" i="8"/>
  <c r="F44" i="7"/>
  <c r="G44" i="7"/>
  <c r="J44" i="7"/>
  <c r="I44" i="13"/>
  <c r="E37" i="8"/>
  <c r="F29" i="7"/>
  <c r="G29" i="7"/>
  <c r="J29" i="7"/>
  <c r="I29" i="13"/>
  <c r="F28" i="7"/>
  <c r="G28" i="7"/>
  <c r="J28" i="7"/>
  <c r="E5" i="8"/>
  <c r="D6" i="11"/>
  <c r="E4" i="8"/>
  <c r="F15" i="3"/>
  <c r="G15" i="3"/>
  <c r="J15" i="3"/>
  <c r="C15" i="13"/>
  <c r="E52" i="13"/>
  <c r="F30" i="7"/>
  <c r="G30" i="7"/>
  <c r="J30" i="7"/>
  <c r="I30" i="13"/>
  <c r="F14" i="7"/>
  <c r="G14" i="7"/>
  <c r="J14" i="7"/>
  <c r="E14" i="8"/>
  <c r="D15" i="11"/>
  <c r="H15" i="11"/>
  <c r="E27" i="5"/>
  <c r="F27" i="5"/>
  <c r="F21" i="3"/>
  <c r="G21" i="3"/>
  <c r="J21" i="3"/>
  <c r="C21" i="13"/>
  <c r="D48" i="13"/>
  <c r="E30" i="8"/>
  <c r="K56" i="8"/>
  <c r="L44" i="8"/>
  <c r="J18" i="2"/>
  <c r="F7" i="3"/>
  <c r="G7" i="3"/>
  <c r="J7" i="3"/>
  <c r="C7" i="13"/>
  <c r="V50" i="8"/>
  <c r="D12" i="9"/>
  <c r="X12" i="9"/>
  <c r="D26" i="9"/>
  <c r="D20" i="12"/>
  <c r="I20" i="12"/>
  <c r="Q19" i="13"/>
  <c r="E15" i="16"/>
  <c r="D21" i="9"/>
  <c r="R16" i="5"/>
  <c r="G15" i="13"/>
  <c r="D10" i="16"/>
  <c r="D57" i="11"/>
  <c r="H57" i="11"/>
  <c r="D57" i="12"/>
  <c r="I57" i="12"/>
  <c r="M56" i="8"/>
  <c r="L29" i="5"/>
  <c r="D51" i="9"/>
  <c r="X51" i="9"/>
  <c r="E12" i="16"/>
  <c r="K30" i="8"/>
  <c r="F5" i="14"/>
  <c r="R34" i="5"/>
  <c r="G33" i="13"/>
  <c r="M38" i="8"/>
  <c r="E52" i="5"/>
  <c r="F52" i="5"/>
  <c r="F51" i="3"/>
  <c r="G51" i="3"/>
  <c r="J51" i="3"/>
  <c r="C51" i="13"/>
  <c r="F50" i="3"/>
  <c r="G50" i="3"/>
  <c r="J50" i="3"/>
  <c r="D51" i="12"/>
  <c r="I51" i="12"/>
  <c r="D34" i="9"/>
  <c r="K27" i="8"/>
  <c r="E25" i="5"/>
  <c r="F25" i="5"/>
  <c r="D33" i="10"/>
  <c r="V19" i="8"/>
  <c r="AD51" i="9"/>
  <c r="O44" i="13"/>
  <c r="Z51" i="9"/>
  <c r="V51" i="9"/>
  <c r="K44" i="13"/>
  <c r="AB51" i="9"/>
  <c r="N44" i="13"/>
  <c r="V12" i="9"/>
  <c r="Z21" i="9"/>
  <c r="V21" i="9"/>
  <c r="AB21" i="9"/>
  <c r="P56" i="13"/>
  <c r="P14" i="13"/>
  <c r="D39" i="16"/>
  <c r="R51" i="5"/>
  <c r="L51" i="5"/>
  <c r="H52" i="10"/>
  <c r="J52" i="10"/>
  <c r="F50" i="13"/>
  <c r="I14" i="13"/>
  <c r="L44" i="13"/>
  <c r="I52" i="13"/>
  <c r="C57" i="13"/>
  <c r="AB34" i="9"/>
  <c r="N27" i="13"/>
  <c r="V34" i="9"/>
  <c r="X34" i="9"/>
  <c r="L27" i="13"/>
  <c r="AB12" i="9"/>
  <c r="N5" i="13"/>
  <c r="Z12" i="9"/>
  <c r="M5" i="13"/>
  <c r="M27" i="8"/>
  <c r="N27" i="8"/>
  <c r="D28" i="11"/>
  <c r="H28" i="11"/>
  <c r="P27" i="13"/>
  <c r="D28" i="12"/>
  <c r="I28" i="12"/>
  <c r="Q27" i="13"/>
  <c r="AD12" i="9"/>
  <c r="O5" i="13"/>
  <c r="Z63" i="9"/>
  <c r="AD63" i="9"/>
  <c r="X63" i="9"/>
  <c r="AB63" i="9"/>
  <c r="V63" i="9"/>
  <c r="I56" i="13"/>
  <c r="E57" i="13"/>
  <c r="E58" i="16"/>
  <c r="L58" i="4"/>
  <c r="E9" i="16"/>
  <c r="D26" i="10"/>
  <c r="Q56" i="13"/>
  <c r="D34" i="10"/>
  <c r="H34" i="10"/>
  <c r="R33" i="5"/>
  <c r="D60" i="10"/>
  <c r="H60" i="10"/>
  <c r="D5" i="12"/>
  <c r="I5" i="12"/>
  <c r="M4" i="8"/>
  <c r="N4" i="8"/>
  <c r="D5" i="11"/>
  <c r="H5" i="11"/>
  <c r="R19" i="5"/>
  <c r="L19" i="5"/>
  <c r="L44" i="5"/>
  <c r="M5" i="8"/>
  <c r="N5" i="8"/>
  <c r="D6" i="12"/>
  <c r="I6" i="12"/>
  <c r="Q5" i="13"/>
  <c r="V5" i="8"/>
  <c r="H6" i="11"/>
  <c r="P5" i="13"/>
  <c r="K5" i="8"/>
  <c r="L8" i="8"/>
  <c r="F25" i="14"/>
  <c r="D51" i="16"/>
  <c r="D50" i="16"/>
  <c r="L34" i="5"/>
  <c r="D35" i="10"/>
  <c r="E59" i="16"/>
  <c r="M14" i="8"/>
  <c r="N14" i="8"/>
  <c r="D15" i="12"/>
  <c r="I15" i="12"/>
  <c r="Q14" i="13"/>
  <c r="V22" i="8"/>
  <c r="M22" i="8"/>
  <c r="N22" i="8"/>
  <c r="W22" i="8" s="1"/>
  <c r="F27" i="7"/>
  <c r="G27" i="7"/>
  <c r="J27" i="7"/>
  <c r="E26" i="8"/>
  <c r="E3" i="8"/>
  <c r="G58" i="4"/>
  <c r="D56" i="13"/>
  <c r="D42" i="13"/>
  <c r="D45" i="16" s="1"/>
  <c r="G44" i="4"/>
  <c r="D24" i="16"/>
  <c r="F12" i="14"/>
  <c r="D25" i="16"/>
  <c r="E19" i="16"/>
  <c r="E18" i="16"/>
  <c r="M30" i="9"/>
  <c r="R30" i="9"/>
  <c r="M47" i="9"/>
  <c r="R47" i="9"/>
  <c r="M49" i="9"/>
  <c r="R49" i="9"/>
  <c r="V38" i="8"/>
  <c r="D61" i="13"/>
  <c r="D63" i="16"/>
  <c r="E9" i="8"/>
  <c r="K9" i="8" s="1"/>
  <c r="F9" i="7"/>
  <c r="G9" i="7"/>
  <c r="J9" i="7"/>
  <c r="I9" i="13"/>
  <c r="F5" i="7"/>
  <c r="G5" i="7"/>
  <c r="J5" i="7"/>
  <c r="I5" i="13"/>
  <c r="F4" i="7"/>
  <c r="G4" i="7"/>
  <c r="J4" i="7"/>
  <c r="E4" i="5"/>
  <c r="F4" i="5"/>
  <c r="F2" i="3"/>
  <c r="G2" i="3"/>
  <c r="J2" i="3"/>
  <c r="E3" i="5"/>
  <c r="F3" i="5"/>
  <c r="R3" i="5"/>
  <c r="F3" i="3"/>
  <c r="G3" i="3"/>
  <c r="J3" i="3"/>
  <c r="C3" i="13"/>
  <c r="L38" i="8"/>
  <c r="D54" i="13"/>
  <c r="F22" i="14"/>
  <c r="D32" i="13"/>
  <c r="D13" i="13"/>
  <c r="D15" i="16"/>
  <c r="G14" i="4"/>
  <c r="K22" i="8"/>
  <c r="E21" i="13"/>
  <c r="L22" i="4"/>
  <c r="F45" i="7"/>
  <c r="G45" i="7"/>
  <c r="J45" i="7"/>
  <c r="E45" i="8"/>
  <c r="E22" i="5"/>
  <c r="F22" i="5"/>
  <c r="F14" i="3"/>
  <c r="G14" i="3"/>
  <c r="J14" i="3"/>
  <c r="E15" i="5"/>
  <c r="F15" i="5"/>
  <c r="L15" i="5"/>
  <c r="L9" i="8"/>
  <c r="D3" i="13"/>
  <c r="D54" i="16"/>
  <c r="D55" i="16"/>
  <c r="E38" i="13"/>
  <c r="L40" i="4"/>
  <c r="E32" i="13"/>
  <c r="E26" i="13"/>
  <c r="L28" i="4"/>
  <c r="D31" i="16"/>
  <c r="J14" i="6"/>
  <c r="E21" i="8"/>
  <c r="V21" i="8" s="1"/>
  <c r="E20" i="8"/>
  <c r="D27" i="9"/>
  <c r="X27" i="9"/>
  <c r="F20" i="7"/>
  <c r="G20" i="7"/>
  <c r="J20" i="7"/>
  <c r="F21" i="7"/>
  <c r="G21" i="7"/>
  <c r="J21" i="7"/>
  <c r="I21" i="13"/>
  <c r="D27" i="12"/>
  <c r="I27" i="12"/>
  <c r="Q26" i="13"/>
  <c r="M26" i="8"/>
  <c r="N26" i="8"/>
  <c r="L3" i="5"/>
  <c r="F2" i="13"/>
  <c r="D58" i="16"/>
  <c r="D59" i="16"/>
  <c r="F29" i="14"/>
  <c r="F32" i="13"/>
  <c r="L56" i="13"/>
  <c r="L5" i="13"/>
  <c r="I45" i="13"/>
  <c r="K45" i="7"/>
  <c r="J26" i="10"/>
  <c r="H26" i="10"/>
  <c r="K56" i="13"/>
  <c r="AF63" i="9"/>
  <c r="F47" i="7"/>
  <c r="G47" i="7"/>
  <c r="J47" i="7"/>
  <c r="I47" i="13"/>
  <c r="I4" i="13"/>
  <c r="K5" i="7"/>
  <c r="D44" i="16"/>
  <c r="N56" i="13"/>
  <c r="D10" i="11"/>
  <c r="H10" i="11"/>
  <c r="P9" i="13"/>
  <c r="E28" i="16"/>
  <c r="E29" i="16"/>
  <c r="E40" i="16"/>
  <c r="E41" i="16"/>
  <c r="V45" i="8"/>
  <c r="D52" i="9"/>
  <c r="M45" i="8"/>
  <c r="N45" i="8"/>
  <c r="C2" i="13"/>
  <c r="K3" i="3"/>
  <c r="F43" i="13"/>
  <c r="J34" i="10"/>
  <c r="D29" i="14"/>
  <c r="O56" i="13"/>
  <c r="K21" i="7"/>
  <c r="I20" i="13"/>
  <c r="I22" i="16"/>
  <c r="AB52" i="9"/>
  <c r="N45" i="13"/>
  <c r="W45" i="8"/>
  <c r="J45" i="13"/>
  <c r="D21" i="12"/>
  <c r="I21" i="12"/>
  <c r="M20" i="8"/>
  <c r="D21" i="11"/>
  <c r="H21" i="11"/>
  <c r="C30" i="15"/>
  <c r="I47" i="16"/>
  <c r="I46" i="16"/>
  <c r="D23" i="14"/>
  <c r="C24" i="15"/>
  <c r="G2" i="13"/>
  <c r="J28" i="12"/>
  <c r="D28" i="9"/>
  <c r="D22" i="12"/>
  <c r="I22" i="12"/>
  <c r="Q21" i="13"/>
  <c r="K21" i="8"/>
  <c r="M21" i="8"/>
  <c r="D22" i="11"/>
  <c r="H22" i="11"/>
  <c r="P21" i="13"/>
  <c r="I23" i="16"/>
  <c r="AB28" i="9"/>
  <c r="N21" i="13"/>
  <c r="V28" i="9"/>
  <c r="AD28" i="9"/>
  <c r="P20" i="13"/>
  <c r="I22" i="11"/>
  <c r="AD27" i="9"/>
  <c r="Z27" i="9"/>
  <c r="V27" i="9"/>
  <c r="D11" i="14"/>
  <c r="C12" i="15"/>
  <c r="W28" i="9"/>
  <c r="M20" i="13"/>
  <c r="L20" i="13"/>
  <c r="O20" i="13"/>
  <c r="L18" i="9"/>
  <c r="Q18" i="9"/>
  <c r="L54" i="9"/>
  <c r="Q54" i="9"/>
  <c r="L61" i="9"/>
  <c r="Q61" i="9"/>
  <c r="L38" i="9"/>
  <c r="Q38" i="9"/>
  <c r="L56" i="9"/>
  <c r="Q56" i="9"/>
  <c r="L57" i="9"/>
  <c r="Q57" i="9"/>
  <c r="L39" i="9"/>
  <c r="Q39" i="9"/>
  <c r="L46" i="9"/>
  <c r="Q46" i="9"/>
  <c r="L35" i="9"/>
  <c r="Q35" i="9"/>
  <c r="L27" i="9"/>
  <c r="Q27" i="9"/>
  <c r="L33" i="9"/>
  <c r="Q33" i="9"/>
  <c r="L40" i="9"/>
  <c r="Q40" i="9"/>
  <c r="L32" i="9"/>
  <c r="Q32" i="9"/>
  <c r="L23" i="9"/>
  <c r="Q23" i="9"/>
  <c r="L24" i="9"/>
  <c r="Q24" i="9"/>
  <c r="L66" i="9"/>
  <c r="Q66" i="9"/>
  <c r="L37" i="9"/>
  <c r="Q37" i="9"/>
  <c r="L22" i="9"/>
  <c r="Q22" i="9"/>
  <c r="L60" i="9"/>
  <c r="Q60" i="9"/>
  <c r="L21" i="9"/>
  <c r="Q21" i="9"/>
  <c r="L16" i="9"/>
  <c r="Q16" i="9"/>
  <c r="L36" i="9"/>
  <c r="Q36" i="9"/>
  <c r="L26" i="9"/>
  <c r="Q26" i="9"/>
  <c r="L20" i="9"/>
  <c r="Q20" i="9"/>
  <c r="L28" i="9"/>
  <c r="Q28" i="9"/>
  <c r="L14" i="9"/>
  <c r="Q14" i="9"/>
  <c r="L12" i="9"/>
  <c r="Q12" i="9"/>
  <c r="L9" i="9"/>
  <c r="Q9" i="9"/>
  <c r="L42" i="9"/>
  <c r="Q42" i="9"/>
  <c r="L67" i="9"/>
  <c r="Q67" i="9"/>
  <c r="L52" i="9"/>
  <c r="Q52" i="9"/>
  <c r="L64" i="9"/>
  <c r="Q64" i="9"/>
  <c r="L10" i="9"/>
  <c r="Q10" i="9"/>
  <c r="L45" i="9"/>
  <c r="Q45" i="9"/>
  <c r="L50" i="9"/>
  <c r="Q50" i="9"/>
  <c r="L48" i="9"/>
  <c r="Q48" i="9"/>
  <c r="L68" i="9"/>
  <c r="Q68" i="9"/>
  <c r="L41" i="9"/>
  <c r="Q41" i="9"/>
  <c r="L15" i="9"/>
  <c r="Q15" i="9"/>
  <c r="L29" i="9"/>
  <c r="Q29" i="9"/>
  <c r="L34" i="9"/>
  <c r="Q34" i="9"/>
  <c r="L11" i="9"/>
  <c r="Q11" i="9"/>
  <c r="L30" i="9"/>
  <c r="Q30" i="9"/>
  <c r="L25" i="9"/>
  <c r="Q25" i="9"/>
  <c r="L58" i="9"/>
  <c r="Q58" i="9"/>
  <c r="L53" i="9"/>
  <c r="Q53" i="9"/>
  <c r="N54" i="9"/>
  <c r="S54" i="9"/>
  <c r="N36" i="9"/>
  <c r="S36" i="9"/>
  <c r="N23" i="9"/>
  <c r="S23" i="9"/>
  <c r="N58" i="9"/>
  <c r="S58" i="9"/>
  <c r="N35" i="9"/>
  <c r="S35" i="9"/>
  <c r="N41" i="9"/>
  <c r="S41" i="9"/>
  <c r="N22" i="9"/>
  <c r="S22" i="9"/>
  <c r="N21" i="9"/>
  <c r="S21" i="9"/>
  <c r="N40" i="9"/>
  <c r="S40" i="9"/>
  <c r="N19" i="9"/>
  <c r="S19" i="9"/>
  <c r="N46" i="9"/>
  <c r="S46" i="9"/>
  <c r="N12" i="9"/>
  <c r="S12" i="9"/>
  <c r="N17" i="9"/>
  <c r="S17" i="9"/>
  <c r="N62" i="9"/>
  <c r="S62" i="9"/>
  <c r="N32" i="9"/>
  <c r="S32" i="9"/>
  <c r="N11" i="9"/>
  <c r="S11" i="9"/>
  <c r="N28" i="9"/>
  <c r="S28" i="9"/>
  <c r="N57" i="9"/>
  <c r="S57" i="9"/>
  <c r="N56" i="9"/>
  <c r="S56" i="9"/>
  <c r="N25" i="9"/>
  <c r="S25" i="9"/>
  <c r="N52" i="9"/>
  <c r="S52" i="9"/>
  <c r="N18" i="9"/>
  <c r="S18" i="9"/>
  <c r="N53" i="9"/>
  <c r="S53" i="9"/>
  <c r="N9" i="9"/>
  <c r="S9" i="9"/>
  <c r="N66" i="9"/>
  <c r="S66" i="9"/>
  <c r="N67" i="9"/>
  <c r="S67" i="9"/>
  <c r="N45" i="9"/>
  <c r="S45" i="9"/>
  <c r="N39" i="9"/>
  <c r="S39" i="9"/>
  <c r="N27" i="9"/>
  <c r="S27" i="9"/>
  <c r="N64" i="9"/>
  <c r="S64" i="9"/>
  <c r="N42" i="9"/>
  <c r="S42" i="9"/>
  <c r="N47" i="9"/>
  <c r="S47" i="9"/>
  <c r="N60" i="9"/>
  <c r="S60" i="9"/>
  <c r="N68" i="9"/>
  <c r="S68" i="9"/>
  <c r="N20" i="9"/>
  <c r="S20" i="9"/>
  <c r="N37" i="9"/>
  <c r="S37" i="9"/>
  <c r="N34" i="9"/>
  <c r="S34" i="9"/>
  <c r="N44" i="9"/>
  <c r="S44" i="9"/>
  <c r="N33" i="9"/>
  <c r="S33" i="9"/>
  <c r="N38" i="9"/>
  <c r="S38" i="9"/>
  <c r="N24" i="9"/>
  <c r="S24" i="9"/>
  <c r="N16" i="9"/>
  <c r="S16" i="9"/>
  <c r="N55" i="9"/>
  <c r="S55" i="9"/>
  <c r="N13" i="9"/>
  <c r="S13" i="9"/>
  <c r="N61" i="9"/>
  <c r="S61" i="9"/>
  <c r="F14" i="13"/>
  <c r="Q29" i="16"/>
  <c r="Q28" i="16"/>
  <c r="D4" i="12"/>
  <c r="I4" i="12"/>
  <c r="Q3" i="13"/>
  <c r="V3" i="8"/>
  <c r="M3" i="8"/>
  <c r="N3" i="8"/>
  <c r="W3" i="8" s="1"/>
  <c r="J3" i="13" s="1"/>
  <c r="D4" i="11"/>
  <c r="H4" i="11"/>
  <c r="P3" i="13"/>
  <c r="D10" i="9"/>
  <c r="K3" i="8"/>
  <c r="H35" i="10"/>
  <c r="J35" i="10"/>
  <c r="K35" i="10"/>
  <c r="N46" i="16"/>
  <c r="N47" i="16"/>
  <c r="D27" i="11"/>
  <c r="H27" i="11"/>
  <c r="D33" i="9"/>
  <c r="K26" i="8"/>
  <c r="C4" i="16"/>
  <c r="C5" i="16"/>
  <c r="I27" i="13"/>
  <c r="K27" i="7"/>
  <c r="M54" i="9"/>
  <c r="R54" i="9"/>
  <c r="M16" i="9"/>
  <c r="R16" i="9"/>
  <c r="M11" i="9"/>
  <c r="R11" i="9"/>
  <c r="M38" i="9"/>
  <c r="R38" i="9"/>
  <c r="M60" i="9"/>
  <c r="R60" i="9"/>
  <c r="M33" i="9"/>
  <c r="R33" i="9"/>
  <c r="M36" i="9"/>
  <c r="R36" i="9"/>
  <c r="M39" i="9"/>
  <c r="R39" i="9"/>
  <c r="M19" i="9"/>
  <c r="R19" i="9"/>
  <c r="M52" i="9"/>
  <c r="R52" i="9"/>
  <c r="M41" i="9"/>
  <c r="R41" i="9"/>
  <c r="M61" i="9"/>
  <c r="R61" i="9"/>
  <c r="M35" i="9"/>
  <c r="R35" i="9"/>
  <c r="M58" i="9"/>
  <c r="R58" i="9"/>
  <c r="M42" i="9"/>
  <c r="R42" i="9"/>
  <c r="M26" i="9"/>
  <c r="R26" i="9"/>
  <c r="M55" i="9"/>
  <c r="R55" i="9"/>
  <c r="M57" i="9"/>
  <c r="R57" i="9"/>
  <c r="M27" i="9"/>
  <c r="R27" i="9"/>
  <c r="M40" i="9"/>
  <c r="R40" i="9"/>
  <c r="M25" i="9"/>
  <c r="R25" i="9"/>
  <c r="M9" i="9"/>
  <c r="R9" i="9"/>
  <c r="M46" i="9"/>
  <c r="R46" i="9"/>
  <c r="M28" i="9"/>
  <c r="R28" i="9"/>
  <c r="M24" i="9"/>
  <c r="R24" i="9"/>
  <c r="M68" i="9"/>
  <c r="R68" i="9"/>
  <c r="M12" i="9"/>
  <c r="R12" i="9"/>
  <c r="M62" i="9"/>
  <c r="R62" i="9"/>
  <c r="M45" i="9"/>
  <c r="R45" i="9"/>
  <c r="M29" i="9"/>
  <c r="R29" i="9"/>
  <c r="M48" i="9"/>
  <c r="R48" i="9"/>
  <c r="M20" i="9"/>
  <c r="R20" i="9"/>
  <c r="M67" i="9"/>
  <c r="R67" i="9"/>
  <c r="M53" i="9"/>
  <c r="R53" i="9"/>
  <c r="M66" i="9"/>
  <c r="R66" i="9"/>
  <c r="M18" i="9"/>
  <c r="R18" i="9"/>
  <c r="M10" i="9"/>
  <c r="R10" i="9"/>
  <c r="M23" i="9"/>
  <c r="R23" i="9"/>
  <c r="M31" i="9"/>
  <c r="R31" i="9"/>
  <c r="M34" i="9"/>
  <c r="R34" i="9"/>
  <c r="AC52" i="9"/>
  <c r="K29" i="7"/>
  <c r="I28" i="13"/>
  <c r="O21" i="13"/>
  <c r="O22" i="16"/>
  <c r="AE28" i="9"/>
  <c r="D5" i="10"/>
  <c r="L4" i="5"/>
  <c r="F3" i="13"/>
  <c r="I2" i="14"/>
  <c r="R4" i="5"/>
  <c r="K21" i="13"/>
  <c r="I7" i="16"/>
  <c r="I6" i="16"/>
  <c r="D15" i="14"/>
  <c r="E23" i="16"/>
  <c r="E22" i="16"/>
  <c r="D32" i="16"/>
  <c r="F16" i="14"/>
  <c r="D46" i="12"/>
  <c r="I46" i="12"/>
  <c r="Q45" i="13"/>
  <c r="K45" i="8"/>
  <c r="D46" i="11"/>
  <c r="H46" i="11"/>
  <c r="P45" i="13"/>
  <c r="K51" i="3"/>
  <c r="C50" i="13"/>
  <c r="C26" i="14"/>
  <c r="H7" i="10"/>
  <c r="J7" i="10"/>
  <c r="D46" i="13"/>
  <c r="G48" i="4"/>
  <c r="D29" i="16"/>
  <c r="D28" i="16"/>
  <c r="M37" i="8"/>
  <c r="N37" i="8"/>
  <c r="D38" i="11"/>
  <c r="H38" i="11"/>
  <c r="P37" i="13"/>
  <c r="D44" i="9"/>
  <c r="V37" i="8"/>
  <c r="W37" i="8"/>
  <c r="J37" i="13"/>
  <c r="D38" i="12"/>
  <c r="I38" i="12"/>
  <c r="Q37" i="13"/>
  <c r="K37" i="8"/>
  <c r="C4" i="13"/>
  <c r="E61" i="16"/>
  <c r="E60" i="16"/>
  <c r="G36" i="4"/>
  <c r="F4" i="14"/>
  <c r="D9" i="16"/>
  <c r="J60" i="10"/>
  <c r="J3" i="20"/>
  <c r="M4" i="9"/>
  <c r="M21" i="9"/>
  <c r="R21" i="9"/>
  <c r="S23" i="14"/>
  <c r="V14" i="14"/>
  <c r="K14" i="13"/>
  <c r="M22" i="9"/>
  <c r="R22" i="9"/>
  <c r="M14" i="13"/>
  <c r="I50" i="13"/>
  <c r="Z52" i="9"/>
  <c r="M45" i="13"/>
  <c r="X52" i="9"/>
  <c r="AD52" i="9"/>
  <c r="V52" i="9"/>
  <c r="D16" i="10"/>
  <c r="R15" i="5"/>
  <c r="F3" i="20"/>
  <c r="P3" i="9"/>
  <c r="J22" i="12"/>
  <c r="Q20" i="13"/>
  <c r="Q50" i="13"/>
  <c r="E3" i="20"/>
  <c r="O3" i="9"/>
  <c r="O63" i="9"/>
  <c r="T63" i="9"/>
  <c r="R22" i="5"/>
  <c r="G21" i="13"/>
  <c r="L22" i="5"/>
  <c r="F21" i="13"/>
  <c r="D23" i="10"/>
  <c r="L26" i="10"/>
  <c r="E13" i="8"/>
  <c r="F12" i="7"/>
  <c r="G12" i="7"/>
  <c r="J12" i="7"/>
  <c r="E12" i="8"/>
  <c r="F13" i="7"/>
  <c r="G13" i="7"/>
  <c r="J13" i="7"/>
  <c r="I13" i="13"/>
  <c r="M40" i="8"/>
  <c r="N40" i="8"/>
  <c r="K40" i="8"/>
  <c r="D47" i="9"/>
  <c r="D41" i="12"/>
  <c r="I41" i="12"/>
  <c r="D41" i="11"/>
  <c r="H41" i="11"/>
  <c r="V40" i="8"/>
  <c r="D28" i="10"/>
  <c r="R27" i="5"/>
  <c r="L27" i="5"/>
  <c r="K59" i="3"/>
  <c r="C58" i="13"/>
  <c r="G50" i="13"/>
  <c r="M56" i="9"/>
  <c r="R56" i="9"/>
  <c r="P23" i="16"/>
  <c r="P22" i="16"/>
  <c r="E35" i="16"/>
  <c r="E34" i="16"/>
  <c r="M17" i="9"/>
  <c r="R17" i="9"/>
  <c r="J33" i="10"/>
  <c r="H33" i="10"/>
  <c r="L33" i="10"/>
  <c r="H31" i="13"/>
  <c r="D36" i="12"/>
  <c r="I36" i="12"/>
  <c r="Q35" i="13"/>
  <c r="D36" i="11"/>
  <c r="H36" i="11"/>
  <c r="P35" i="13"/>
  <c r="V35" i="8"/>
  <c r="D42" i="9"/>
  <c r="M35" i="8"/>
  <c r="N35" i="8"/>
  <c r="V57" i="8"/>
  <c r="D64" i="9"/>
  <c r="K57" i="8"/>
  <c r="D58" i="11"/>
  <c r="H58" i="11"/>
  <c r="E13" i="5"/>
  <c r="F13" i="5"/>
  <c r="F13" i="3"/>
  <c r="G13" i="3"/>
  <c r="J13" i="3"/>
  <c r="C13" i="13"/>
  <c r="F12" i="3"/>
  <c r="G12" i="3"/>
  <c r="J12" i="3"/>
  <c r="E14" i="5"/>
  <c r="F14" i="5"/>
  <c r="K5" i="13"/>
  <c r="AF12" i="9"/>
  <c r="M57" i="8"/>
  <c r="N57" i="8"/>
  <c r="W57" i="8" s="1"/>
  <c r="J57" i="13" s="1"/>
  <c r="E62" i="16"/>
  <c r="E63" i="16"/>
  <c r="C42" i="13"/>
  <c r="E28" i="5"/>
  <c r="F28" i="5"/>
  <c r="F27" i="3"/>
  <c r="G27" i="3"/>
  <c r="J27" i="3"/>
  <c r="C27" i="13"/>
  <c r="F26" i="3"/>
  <c r="G26" i="3"/>
  <c r="J26" i="3"/>
  <c r="P3" i="20"/>
  <c r="L5" i="9"/>
  <c r="D58" i="12"/>
  <c r="I58" i="12"/>
  <c r="Q57" i="13"/>
  <c r="V29" i="14"/>
  <c r="D40" i="13"/>
  <c r="G42" i="4"/>
  <c r="F16" i="7"/>
  <c r="G16" i="7"/>
  <c r="J16" i="7"/>
  <c r="E16" i="8"/>
  <c r="E17" i="8"/>
  <c r="F17" i="7"/>
  <c r="G17" i="7"/>
  <c r="J17" i="7"/>
  <c r="I17" i="13"/>
  <c r="F10" i="3"/>
  <c r="G10" i="3"/>
  <c r="J10" i="3"/>
  <c r="E11" i="5"/>
  <c r="F11" i="5"/>
  <c r="E12" i="5"/>
  <c r="F12" i="5"/>
  <c r="F11" i="3"/>
  <c r="G11" i="3"/>
  <c r="J11" i="3"/>
  <c r="C11" i="13"/>
  <c r="F31" i="14"/>
  <c r="D16" i="9"/>
  <c r="V9" i="8"/>
  <c r="D10" i="12"/>
  <c r="I10" i="12"/>
  <c r="Q9" i="13"/>
  <c r="M9" i="8"/>
  <c r="N9" i="8"/>
  <c r="W9" i="8" s="1"/>
  <c r="J9" i="13" s="1"/>
  <c r="L58" i="8"/>
  <c r="L53" i="8"/>
  <c r="L11" i="8"/>
  <c r="F21" i="14"/>
  <c r="F48" i="7"/>
  <c r="G48" i="7"/>
  <c r="J48" i="7"/>
  <c r="F49" i="7"/>
  <c r="G49" i="7"/>
  <c r="J49" i="7"/>
  <c r="I49" i="13"/>
  <c r="E48" i="8"/>
  <c r="E49" i="8"/>
  <c r="E33" i="8"/>
  <c r="F32" i="7"/>
  <c r="G32" i="7"/>
  <c r="J32" i="7"/>
  <c r="F33" i="7"/>
  <c r="G33" i="7"/>
  <c r="J33" i="7"/>
  <c r="I33" i="13"/>
  <c r="E32" i="8"/>
  <c r="V32" i="8" s="1"/>
  <c r="L34" i="10"/>
  <c r="R60" i="5"/>
  <c r="G59" i="13"/>
  <c r="D61" i="10"/>
  <c r="L60" i="5"/>
  <c r="F59" i="13"/>
  <c r="D56" i="16"/>
  <c r="D57" i="16"/>
  <c r="D14" i="16"/>
  <c r="E55" i="16"/>
  <c r="E54" i="16"/>
  <c r="D4" i="13"/>
  <c r="G6" i="4"/>
  <c r="M4" i="5"/>
  <c r="F7" i="14"/>
  <c r="I6" i="11"/>
  <c r="P4" i="13"/>
  <c r="M56" i="13"/>
  <c r="I40" i="13"/>
  <c r="N15" i="9"/>
  <c r="S15" i="9"/>
  <c r="M15" i="9"/>
  <c r="R15" i="9"/>
  <c r="V33" i="8"/>
  <c r="F18" i="13"/>
  <c r="F28" i="13"/>
  <c r="T3" i="20"/>
  <c r="P5" i="9"/>
  <c r="G18" i="13"/>
  <c r="N56" i="8"/>
  <c r="W56" i="8"/>
  <c r="AB26" i="9"/>
  <c r="N19" i="13"/>
  <c r="AD26" i="9"/>
  <c r="O19" i="13"/>
  <c r="V26" i="9"/>
  <c r="Z26" i="9"/>
  <c r="M19" i="13"/>
  <c r="X26" i="9"/>
  <c r="L19" i="13"/>
  <c r="R29" i="5"/>
  <c r="D30" i="10"/>
  <c r="V11" i="14"/>
  <c r="E46" i="16"/>
  <c r="E47" i="16"/>
  <c r="K15" i="3"/>
  <c r="C14" i="13"/>
  <c r="K27" i="13"/>
  <c r="L59" i="5"/>
  <c r="R59" i="5"/>
  <c r="U11" i="14"/>
  <c r="L20" i="8"/>
  <c r="E47" i="8"/>
  <c r="E46" i="8"/>
  <c r="F46" i="7"/>
  <c r="G46" i="7"/>
  <c r="J46" i="7"/>
  <c r="F41" i="3"/>
  <c r="G41" i="3"/>
  <c r="J41" i="3"/>
  <c r="C41" i="13"/>
  <c r="F40" i="3"/>
  <c r="G40" i="3"/>
  <c r="J40" i="3"/>
  <c r="E42" i="5"/>
  <c r="F42" i="5"/>
  <c r="E41" i="5"/>
  <c r="F41" i="5"/>
  <c r="E10" i="5"/>
  <c r="F10" i="5"/>
  <c r="F8" i="3"/>
  <c r="G8" i="3"/>
  <c r="J8" i="3"/>
  <c r="E9" i="5"/>
  <c r="F9" i="5"/>
  <c r="F9" i="3"/>
  <c r="G9" i="3"/>
  <c r="J9" i="3"/>
  <c r="C9" i="13"/>
  <c r="N14" i="13"/>
  <c r="E51" i="16"/>
  <c r="E50" i="16"/>
  <c r="E39" i="16"/>
  <c r="E38" i="16"/>
  <c r="D25" i="13"/>
  <c r="F13" i="14"/>
  <c r="G26" i="4"/>
  <c r="D30" i="16"/>
  <c r="R3" i="20"/>
  <c r="N5" i="9"/>
  <c r="Q59" i="16"/>
  <c r="I58" i="16"/>
  <c r="I59" i="16"/>
  <c r="D2" i="13"/>
  <c r="G4" i="4"/>
  <c r="E2" i="8"/>
  <c r="F2" i="7"/>
  <c r="G2" i="7"/>
  <c r="J2" i="7"/>
  <c r="F3" i="7"/>
  <c r="G3" i="7"/>
  <c r="J3" i="7"/>
  <c r="I3" i="13"/>
  <c r="E58" i="5"/>
  <c r="F58" i="5"/>
  <c r="E57" i="5"/>
  <c r="F57" i="5"/>
  <c r="F56" i="3"/>
  <c r="G56" i="3"/>
  <c r="J56" i="3"/>
  <c r="E8" i="5"/>
  <c r="F8" i="5"/>
  <c r="F6" i="3"/>
  <c r="G6" i="3"/>
  <c r="J6" i="3"/>
  <c r="E7" i="5"/>
  <c r="F7" i="5"/>
  <c r="X28" i="9"/>
  <c r="Z28" i="9"/>
  <c r="L52" i="10"/>
  <c r="L32" i="5"/>
  <c r="F31" i="13"/>
  <c r="R32" i="5"/>
  <c r="G31" i="13"/>
  <c r="E3" i="13"/>
  <c r="E5" i="16"/>
  <c r="L4" i="4"/>
  <c r="F28" i="14"/>
  <c r="K20" i="13"/>
  <c r="D3" i="14"/>
  <c r="N38" i="8"/>
  <c r="W38" i="8"/>
  <c r="E28" i="13"/>
  <c r="I38" i="13"/>
  <c r="N51" i="9"/>
  <c r="S51" i="9"/>
  <c r="L51" i="9"/>
  <c r="Q51" i="9"/>
  <c r="M51" i="9"/>
  <c r="R51" i="9"/>
  <c r="N31" i="9"/>
  <c r="S31" i="9"/>
  <c r="L31" i="9"/>
  <c r="Q31" i="9"/>
  <c r="J22" i="13"/>
  <c r="O13" i="9"/>
  <c r="T13" i="9"/>
  <c r="M13" i="9"/>
  <c r="R13" i="9"/>
  <c r="L13" i="9"/>
  <c r="Q13" i="9"/>
  <c r="D58" i="13"/>
  <c r="G60" i="4"/>
  <c r="E43" i="8"/>
  <c r="F43" i="7"/>
  <c r="G43" i="7"/>
  <c r="J43" i="7"/>
  <c r="I43" i="13"/>
  <c r="E42" i="8"/>
  <c r="F42" i="7"/>
  <c r="G42" i="7"/>
  <c r="J42" i="7"/>
  <c r="E56" i="5"/>
  <c r="F56" i="5"/>
  <c r="F55" i="3"/>
  <c r="G55" i="3"/>
  <c r="J55" i="3"/>
  <c r="C55" i="13"/>
  <c r="F54" i="3"/>
  <c r="G54" i="3"/>
  <c r="J54" i="3"/>
  <c r="E55" i="5"/>
  <c r="F55" i="5"/>
  <c r="E37" i="5"/>
  <c r="F37" i="5"/>
  <c r="F36" i="3"/>
  <c r="G36" i="3"/>
  <c r="J36" i="3"/>
  <c r="E38" i="5"/>
  <c r="F38" i="5"/>
  <c r="F37" i="3"/>
  <c r="G37" i="3"/>
  <c r="J37" i="3"/>
  <c r="C37" i="13"/>
  <c r="AD34" i="9"/>
  <c r="O27" i="13"/>
  <c r="Z34" i="9"/>
  <c r="M27" i="13"/>
  <c r="N50" i="9"/>
  <c r="S50" i="9"/>
  <c r="O50" i="9"/>
  <c r="T50" i="9"/>
  <c r="M50" i="9"/>
  <c r="R50" i="9"/>
  <c r="N30" i="9"/>
  <c r="S30" i="9"/>
  <c r="P30" i="9"/>
  <c r="U30" i="9"/>
  <c r="O30" i="9"/>
  <c r="T30" i="9"/>
  <c r="D4" i="10"/>
  <c r="G32" i="13"/>
  <c r="L17" i="14" s="1"/>
  <c r="S34" i="5"/>
  <c r="R25" i="5"/>
  <c r="L25" i="5"/>
  <c r="D31" i="11"/>
  <c r="H31" i="11"/>
  <c r="M30" i="8"/>
  <c r="N30" i="8"/>
  <c r="V30" i="8"/>
  <c r="W30" i="8"/>
  <c r="D37" i="9"/>
  <c r="D31" i="12"/>
  <c r="I31" i="12"/>
  <c r="O9" i="9"/>
  <c r="T9" i="9"/>
  <c r="O49" i="9"/>
  <c r="T49" i="9"/>
  <c r="N49" i="9"/>
  <c r="S49" i="9"/>
  <c r="L49" i="9"/>
  <c r="Q49" i="9"/>
  <c r="N29" i="9"/>
  <c r="S29" i="9"/>
  <c r="O29" i="9"/>
  <c r="T29" i="9"/>
  <c r="E10" i="16"/>
  <c r="E11" i="16"/>
  <c r="E11" i="8"/>
  <c r="F11" i="7"/>
  <c r="G11" i="7"/>
  <c r="J11" i="7"/>
  <c r="I11" i="13"/>
  <c r="F10" i="7"/>
  <c r="G10" i="7"/>
  <c r="J10" i="7"/>
  <c r="E10" i="8"/>
  <c r="F39" i="3"/>
  <c r="G39" i="3"/>
  <c r="J39" i="3"/>
  <c r="C39" i="13"/>
  <c r="E39" i="5"/>
  <c r="F39" i="5"/>
  <c r="E40" i="5"/>
  <c r="F40" i="5"/>
  <c r="F38" i="3"/>
  <c r="G38" i="3"/>
  <c r="J38" i="3"/>
  <c r="J24" i="2"/>
  <c r="F33" i="13"/>
  <c r="I17" i="14"/>
  <c r="M34" i="5"/>
  <c r="D14" i="13"/>
  <c r="G16" i="4"/>
  <c r="E8" i="8"/>
  <c r="F8" i="7"/>
  <c r="G8" i="7"/>
  <c r="J8" i="7"/>
  <c r="E53" i="5"/>
  <c r="F53" i="5"/>
  <c r="F53" i="3"/>
  <c r="G53" i="3"/>
  <c r="J53" i="3"/>
  <c r="C53" i="13"/>
  <c r="F52" i="3"/>
  <c r="G52" i="3"/>
  <c r="J52" i="3"/>
  <c r="E54" i="5"/>
  <c r="F54" i="5"/>
  <c r="C2" i="14"/>
  <c r="W5" i="8"/>
  <c r="J5" i="13"/>
  <c r="AF51" i="9"/>
  <c r="D57" i="9"/>
  <c r="K50" i="8"/>
  <c r="D51" i="11"/>
  <c r="H51" i="11"/>
  <c r="M50" i="8"/>
  <c r="N50" i="8"/>
  <c r="W50" i="8"/>
  <c r="M65" i="9"/>
  <c r="R65" i="9"/>
  <c r="L65" i="9"/>
  <c r="Q65" i="9"/>
  <c r="N65" i="9"/>
  <c r="S65" i="9"/>
  <c r="O65" i="9"/>
  <c r="T65" i="9"/>
  <c r="O45" i="9"/>
  <c r="T45" i="9"/>
  <c r="M44" i="13"/>
  <c r="AA52" i="9"/>
  <c r="L6" i="5"/>
  <c r="F5" i="13"/>
  <c r="R6" i="5"/>
  <c r="G5" i="13"/>
  <c r="M64" i="9"/>
  <c r="R64" i="9"/>
  <c r="L44" i="9"/>
  <c r="Q44" i="9"/>
  <c r="M44" i="9"/>
  <c r="R44" i="9"/>
  <c r="D38" i="13"/>
  <c r="G40" i="4"/>
  <c r="M63" i="9"/>
  <c r="R63" i="9"/>
  <c r="L63" i="9"/>
  <c r="Q63" i="9"/>
  <c r="N63" i="9"/>
  <c r="S63" i="9"/>
  <c r="N43" i="9"/>
  <c r="S43" i="9"/>
  <c r="L43" i="9"/>
  <c r="Q43" i="9"/>
  <c r="M43" i="9"/>
  <c r="R43" i="9"/>
  <c r="D18" i="13"/>
  <c r="G20" i="4"/>
  <c r="F8" i="14"/>
  <c r="F6" i="7"/>
  <c r="G6" i="7"/>
  <c r="J6" i="7"/>
  <c r="F7" i="7"/>
  <c r="G7" i="7"/>
  <c r="J7" i="7"/>
  <c r="I7" i="13"/>
  <c r="E7" i="8"/>
  <c r="E6" i="8"/>
  <c r="F60" i="7"/>
  <c r="G60" i="7"/>
  <c r="J60" i="7"/>
  <c r="E60" i="8"/>
  <c r="F61" i="7"/>
  <c r="G61" i="7"/>
  <c r="J61" i="7"/>
  <c r="I61" i="13"/>
  <c r="E61" i="8"/>
  <c r="E28" i="8"/>
  <c r="E29" i="8"/>
  <c r="E21" i="5"/>
  <c r="F21" i="5"/>
  <c r="F20" i="3"/>
  <c r="G20" i="3"/>
  <c r="J20" i="3"/>
  <c r="E5" i="5"/>
  <c r="F5" i="5"/>
  <c r="F5" i="3"/>
  <c r="G5" i="3"/>
  <c r="J5" i="3"/>
  <c r="C5" i="13"/>
  <c r="C3" i="14"/>
  <c r="Q4" i="13"/>
  <c r="J6" i="12"/>
  <c r="J58" i="12"/>
  <c r="F17" i="3"/>
  <c r="G17" i="3"/>
  <c r="J17" i="3"/>
  <c r="C17" i="13"/>
  <c r="E18" i="5"/>
  <c r="F18" i="5"/>
  <c r="E17" i="5"/>
  <c r="F17" i="5"/>
  <c r="F16" i="3"/>
  <c r="G16" i="3"/>
  <c r="J16" i="3"/>
  <c r="C30" i="14"/>
  <c r="N59" i="9"/>
  <c r="S59" i="9"/>
  <c r="L59" i="9"/>
  <c r="Q59" i="9"/>
  <c r="E41" i="8"/>
  <c r="F41" i="7"/>
  <c r="G41" i="7"/>
  <c r="J41" i="7"/>
  <c r="I41" i="13"/>
  <c r="D21" i="14"/>
  <c r="J20" i="10"/>
  <c r="H20" i="10"/>
  <c r="D62" i="16"/>
  <c r="E19" i="13"/>
  <c r="L20" i="4"/>
  <c r="F34" i="3"/>
  <c r="G34" i="3"/>
  <c r="J34" i="3"/>
  <c r="E36" i="5"/>
  <c r="F36" i="5"/>
  <c r="E35" i="5"/>
  <c r="F35" i="5"/>
  <c r="AB27" i="9"/>
  <c r="M59" i="9"/>
  <c r="R59" i="9"/>
  <c r="L52" i="5"/>
  <c r="R52" i="5"/>
  <c r="S52" i="5" s="1"/>
  <c r="G51" i="13"/>
  <c r="D53" i="10"/>
  <c r="D39" i="11"/>
  <c r="H39" i="11"/>
  <c r="D45" i="9"/>
  <c r="D39" i="12"/>
  <c r="I39" i="12"/>
  <c r="F24" i="3"/>
  <c r="G24" i="3"/>
  <c r="J24" i="3"/>
  <c r="F25" i="3"/>
  <c r="G25" i="3"/>
  <c r="J25" i="3"/>
  <c r="C25" i="13"/>
  <c r="E26" i="5"/>
  <c r="F26" i="5"/>
  <c r="K35" i="8"/>
  <c r="L12" i="8"/>
  <c r="L7" i="8"/>
  <c r="J26" i="6"/>
  <c r="M32" i="9"/>
  <c r="R32" i="9"/>
  <c r="N14" i="9"/>
  <c r="S14" i="9"/>
  <c r="M14" i="9"/>
  <c r="R14" i="9"/>
  <c r="L16" i="8"/>
  <c r="J60" i="6"/>
  <c r="O68" i="9"/>
  <c r="T68" i="9"/>
  <c r="N48" i="9"/>
  <c r="S48" i="9"/>
  <c r="K33" i="8"/>
  <c r="D44" i="13"/>
  <c r="G46" i="4"/>
  <c r="E39" i="8"/>
  <c r="K39" i="8" s="1"/>
  <c r="F39" i="7"/>
  <c r="G39" i="7"/>
  <c r="J39" i="7"/>
  <c r="K39" i="7" s="1"/>
  <c r="I39" i="13"/>
  <c r="D20" i="14"/>
  <c r="D45" i="10"/>
  <c r="R44" i="5"/>
  <c r="G43" i="13"/>
  <c r="O47" i="9"/>
  <c r="T47" i="9"/>
  <c r="L47" i="9"/>
  <c r="Q47" i="9"/>
  <c r="K28" i="8"/>
  <c r="K19" i="8"/>
  <c r="L19" i="8"/>
  <c r="F23" i="14"/>
  <c r="G22" i="4"/>
  <c r="D20" i="13"/>
  <c r="D17" i="13"/>
  <c r="G18" i="4"/>
  <c r="E55" i="8"/>
  <c r="F54" i="7"/>
  <c r="G54" i="7"/>
  <c r="J54" i="7"/>
  <c r="E54" i="8"/>
  <c r="F55" i="7"/>
  <c r="G55" i="7"/>
  <c r="J55" i="7"/>
  <c r="I55" i="13"/>
  <c r="F49" i="3"/>
  <c r="G49" i="3"/>
  <c r="J49" i="3"/>
  <c r="C49" i="13"/>
  <c r="E49" i="5"/>
  <c r="F49" i="5"/>
  <c r="E50" i="5"/>
  <c r="F50" i="5"/>
  <c r="F48" i="3"/>
  <c r="G48" i="3"/>
  <c r="J48" i="3"/>
  <c r="AD21" i="9"/>
  <c r="X21" i="9"/>
  <c r="D45" i="12"/>
  <c r="I45" i="12"/>
  <c r="M44" i="8"/>
  <c r="N44" i="8"/>
  <c r="W44" i="8"/>
  <c r="D45" i="11"/>
  <c r="H45" i="11"/>
  <c r="K44" i="8"/>
  <c r="N26" i="9"/>
  <c r="S26" i="9"/>
  <c r="N10" i="9"/>
  <c r="S10" i="9"/>
  <c r="O10" i="9"/>
  <c r="T10" i="9"/>
  <c r="L61" i="8"/>
  <c r="L28" i="8"/>
  <c r="D33" i="13"/>
  <c r="F17" i="14"/>
  <c r="G34" i="4"/>
  <c r="D27" i="16"/>
  <c r="D26" i="16"/>
  <c r="V52" i="8"/>
  <c r="M52" i="8"/>
  <c r="N52" i="8"/>
  <c r="D59" i="9"/>
  <c r="D53" i="12"/>
  <c r="I53" i="12"/>
  <c r="D53" i="11"/>
  <c r="H53" i="11"/>
  <c r="L62" i="9"/>
  <c r="Q62" i="9"/>
  <c r="O62" i="9"/>
  <c r="T62" i="9"/>
  <c r="O42" i="9"/>
  <c r="T42" i="9"/>
  <c r="L54" i="4"/>
  <c r="E40" i="13"/>
  <c r="L42" i="4"/>
  <c r="Q26" i="4"/>
  <c r="I14" i="15"/>
  <c r="Q22" i="4"/>
  <c r="D11" i="9"/>
  <c r="K4" i="8"/>
  <c r="V4" i="8"/>
  <c r="W4" i="8"/>
  <c r="F53" i="7"/>
  <c r="G53" i="7"/>
  <c r="J53" i="7"/>
  <c r="K53" i="7" s="1"/>
  <c r="I53" i="13"/>
  <c r="I54" i="16" s="1"/>
  <c r="D27" i="14"/>
  <c r="E53" i="8"/>
  <c r="E36" i="8"/>
  <c r="F37" i="7"/>
  <c r="G37" i="7"/>
  <c r="J37" i="7"/>
  <c r="I37" i="13"/>
  <c r="F36" i="7"/>
  <c r="G36" i="7"/>
  <c r="J36" i="7"/>
  <c r="D23" i="12"/>
  <c r="I23" i="12"/>
  <c r="D23" i="11"/>
  <c r="H23" i="11"/>
  <c r="D29" i="9"/>
  <c r="L31" i="8"/>
  <c r="F35" i="7"/>
  <c r="G35" i="7"/>
  <c r="J35" i="7"/>
  <c r="I35" i="13"/>
  <c r="D18" i="14"/>
  <c r="E34" i="8"/>
  <c r="F46" i="3"/>
  <c r="G46" i="3"/>
  <c r="J46" i="3"/>
  <c r="E47" i="5"/>
  <c r="F47" i="5"/>
  <c r="E48" i="5"/>
  <c r="F48" i="5"/>
  <c r="F47" i="3"/>
  <c r="G47" i="3"/>
  <c r="J47" i="3"/>
  <c r="C47" i="13"/>
  <c r="F33" i="3"/>
  <c r="G33" i="3"/>
  <c r="J33" i="3"/>
  <c r="C33" i="13"/>
  <c r="F32" i="3"/>
  <c r="G32" i="3"/>
  <c r="J32" i="3"/>
  <c r="Q44" i="4"/>
  <c r="I23" i="15"/>
  <c r="V26" i="8"/>
  <c r="W26" i="8"/>
  <c r="E31" i="5"/>
  <c r="F31" i="5"/>
  <c r="F30" i="3"/>
  <c r="G30" i="3"/>
  <c r="J30" i="3"/>
  <c r="M19" i="8"/>
  <c r="N19" i="8"/>
  <c r="W19" i="8"/>
  <c r="J19" i="13"/>
  <c r="D20" i="11"/>
  <c r="H20" i="11"/>
  <c r="P19" i="13"/>
  <c r="L42" i="8"/>
  <c r="K6" i="8"/>
  <c r="E52" i="16"/>
  <c r="E53" i="16"/>
  <c r="D33" i="16"/>
  <c r="F22" i="7"/>
  <c r="G22" i="7"/>
  <c r="J22" i="7"/>
  <c r="E23" i="8"/>
  <c r="F18" i="3"/>
  <c r="G18" i="3"/>
  <c r="J18" i="3"/>
  <c r="F19" i="3"/>
  <c r="G19" i="3"/>
  <c r="J19" i="3"/>
  <c r="C19" i="13"/>
  <c r="E20" i="5"/>
  <c r="F20" i="5"/>
  <c r="M37" i="9"/>
  <c r="R37" i="9"/>
  <c r="L19" i="9"/>
  <c r="Q19" i="9"/>
  <c r="L32" i="4"/>
  <c r="E30" i="13"/>
  <c r="L55" i="9"/>
  <c r="Q55" i="9"/>
  <c r="V36" i="8"/>
  <c r="E18" i="8"/>
  <c r="F18" i="7"/>
  <c r="G18" i="7"/>
  <c r="J18" i="7"/>
  <c r="L17" i="9"/>
  <c r="Q17" i="9"/>
  <c r="K36" i="8"/>
  <c r="L14" i="8"/>
  <c r="E22" i="13"/>
  <c r="L24" i="4"/>
  <c r="G12" i="4"/>
  <c r="D10" i="13"/>
  <c r="E5" i="13"/>
  <c r="E6" i="16"/>
  <c r="L6" i="4"/>
  <c r="J62" i="2"/>
  <c r="L48" i="4"/>
  <c r="E46" i="13"/>
  <c r="D8" i="16"/>
  <c r="D37" i="16"/>
  <c r="D36" i="16"/>
  <c r="E43" i="5"/>
  <c r="F43" i="5"/>
  <c r="F43" i="3"/>
  <c r="G43" i="3"/>
  <c r="J43" i="3"/>
  <c r="K43" i="3" s="1"/>
  <c r="C43" i="13"/>
  <c r="C22" i="14"/>
  <c r="D17" i="10"/>
  <c r="L16" i="5"/>
  <c r="M16" i="5" s="1"/>
  <c r="F15" i="13"/>
  <c r="L26" i="8"/>
  <c r="Q50" i="4"/>
  <c r="I26" i="15"/>
  <c r="F31" i="7"/>
  <c r="G31" i="7"/>
  <c r="J31" i="7"/>
  <c r="E31" i="8"/>
  <c r="E15" i="8"/>
  <c r="F15" i="7"/>
  <c r="G15" i="7"/>
  <c r="J15" i="7"/>
  <c r="I15" i="13"/>
  <c r="D8" i="14"/>
  <c r="F29" i="3"/>
  <c r="G29" i="3"/>
  <c r="J29" i="3"/>
  <c r="C29" i="13"/>
  <c r="F28" i="3"/>
  <c r="G28" i="3"/>
  <c r="J28" i="3"/>
  <c r="E30" i="5"/>
  <c r="F30" i="5"/>
  <c r="L27" i="8"/>
  <c r="D50" i="13"/>
  <c r="G52" i="4"/>
  <c r="J46" i="2"/>
  <c r="E51" i="8"/>
  <c r="F51" i="7"/>
  <c r="G51" i="7"/>
  <c r="J51" i="7"/>
  <c r="K51" i="7" s="1"/>
  <c r="I51" i="13"/>
  <c r="K38" i="8"/>
  <c r="L44" i="4"/>
  <c r="Q48" i="4"/>
  <c r="I25" i="15"/>
  <c r="V28" i="8"/>
  <c r="G54" i="4"/>
  <c r="J38" i="13"/>
  <c r="J50" i="13"/>
  <c r="X57" i="8"/>
  <c r="J56" i="13"/>
  <c r="D52" i="16"/>
  <c r="D53" i="16"/>
  <c r="E48" i="16"/>
  <c r="E49" i="16"/>
  <c r="AD11" i="9"/>
  <c r="AB11" i="9"/>
  <c r="V11" i="9"/>
  <c r="X11" i="9"/>
  <c r="Z11" i="9"/>
  <c r="F9" i="14"/>
  <c r="D19" i="16"/>
  <c r="D18" i="16"/>
  <c r="D8" i="12"/>
  <c r="I8" i="12"/>
  <c r="Q7" i="13"/>
  <c r="V7" i="8"/>
  <c r="M7" i="8"/>
  <c r="N7" i="8"/>
  <c r="D14" i="9"/>
  <c r="D8" i="11"/>
  <c r="H8" i="11"/>
  <c r="P7" i="13"/>
  <c r="D50" i="9"/>
  <c r="M43" i="8"/>
  <c r="N43" i="8"/>
  <c r="D44" i="12"/>
  <c r="I44" i="12"/>
  <c r="Q43" i="13"/>
  <c r="D44" i="11"/>
  <c r="H44" i="11"/>
  <c r="P43" i="13"/>
  <c r="D56" i="9"/>
  <c r="D50" i="12"/>
  <c r="I50" i="12"/>
  <c r="Q49" i="13"/>
  <c r="D50" i="11"/>
  <c r="H50" i="11"/>
  <c r="P49" i="13"/>
  <c r="K49" i="8"/>
  <c r="M49" i="8"/>
  <c r="N49" i="8"/>
  <c r="V49" i="8"/>
  <c r="W49" i="8"/>
  <c r="J49" i="13"/>
  <c r="R11" i="5"/>
  <c r="D12" i="10"/>
  <c r="L11" i="5"/>
  <c r="D14" i="14"/>
  <c r="I29" i="16"/>
  <c r="K53" i="3"/>
  <c r="C52" i="13"/>
  <c r="K3" i="7"/>
  <c r="I2" i="13"/>
  <c r="R9" i="5"/>
  <c r="L9" i="5"/>
  <c r="D10" i="10"/>
  <c r="C16" i="16"/>
  <c r="C17" i="16"/>
  <c r="C8" i="14"/>
  <c r="E8" i="14"/>
  <c r="D9" i="15"/>
  <c r="P7" i="16"/>
  <c r="P6" i="16"/>
  <c r="U3" i="14"/>
  <c r="C10" i="13"/>
  <c r="K11" i="3"/>
  <c r="AD47" i="9"/>
  <c r="V47" i="9"/>
  <c r="Z47" i="9"/>
  <c r="AB47" i="9"/>
  <c r="X47" i="9"/>
  <c r="P36" i="9"/>
  <c r="U36" i="9"/>
  <c r="P41" i="9"/>
  <c r="U41" i="9"/>
  <c r="P46" i="9"/>
  <c r="U46" i="9"/>
  <c r="P48" i="9"/>
  <c r="U48" i="9"/>
  <c r="P33" i="9"/>
  <c r="U33" i="9"/>
  <c r="P20" i="9"/>
  <c r="U20" i="9"/>
  <c r="P61" i="9"/>
  <c r="U61" i="9"/>
  <c r="P16" i="9"/>
  <c r="U16" i="9"/>
  <c r="P60" i="9"/>
  <c r="U60" i="9"/>
  <c r="P68" i="9"/>
  <c r="U68" i="9"/>
  <c r="P67" i="9"/>
  <c r="U67" i="9"/>
  <c r="P55" i="9"/>
  <c r="U55" i="9"/>
  <c r="P23" i="9"/>
  <c r="U23" i="9"/>
  <c r="P54" i="9"/>
  <c r="U54" i="9"/>
  <c r="P56" i="9"/>
  <c r="U56" i="9"/>
  <c r="P25" i="9"/>
  <c r="U25" i="9"/>
  <c r="P47" i="9"/>
  <c r="U47" i="9"/>
  <c r="P40" i="9"/>
  <c r="U40" i="9"/>
  <c r="P39" i="9"/>
  <c r="U39" i="9"/>
  <c r="P42" i="9"/>
  <c r="U42" i="9"/>
  <c r="P34" i="9"/>
  <c r="U34" i="9"/>
  <c r="P38" i="9"/>
  <c r="U38" i="9"/>
  <c r="P35" i="9"/>
  <c r="U35" i="9"/>
  <c r="P24" i="9"/>
  <c r="U24" i="9"/>
  <c r="P28" i="9"/>
  <c r="U28" i="9"/>
  <c r="P27" i="9"/>
  <c r="U27" i="9"/>
  <c r="P22" i="9"/>
  <c r="U22" i="9"/>
  <c r="P57" i="9"/>
  <c r="U57" i="9"/>
  <c r="P59" i="9"/>
  <c r="U59" i="9"/>
  <c r="P26" i="9"/>
  <c r="U26" i="9"/>
  <c r="P62" i="9"/>
  <c r="U62" i="9"/>
  <c r="P52" i="9"/>
  <c r="U52" i="9"/>
  <c r="P19" i="9"/>
  <c r="U19" i="9"/>
  <c r="P66" i="9"/>
  <c r="U66" i="9"/>
  <c r="P44" i="9"/>
  <c r="U44" i="9"/>
  <c r="P21" i="9"/>
  <c r="U21" i="9"/>
  <c r="P18" i="9"/>
  <c r="U18" i="9"/>
  <c r="P53" i="9"/>
  <c r="U53" i="9"/>
  <c r="P45" i="9"/>
  <c r="U45" i="9"/>
  <c r="P32" i="9"/>
  <c r="U32" i="9"/>
  <c r="P14" i="9"/>
  <c r="U14" i="9"/>
  <c r="P11" i="9"/>
  <c r="U11" i="9"/>
  <c r="P43" i="9"/>
  <c r="U43" i="9"/>
  <c r="P37" i="9"/>
  <c r="U37" i="9"/>
  <c r="P58" i="9"/>
  <c r="U58" i="9"/>
  <c r="P49" i="9"/>
  <c r="U49" i="9"/>
  <c r="P31" i="9"/>
  <c r="U31" i="9"/>
  <c r="P12" i="9"/>
  <c r="U12" i="9"/>
  <c r="P10" i="9"/>
  <c r="U10" i="9"/>
  <c r="P17" i="9"/>
  <c r="U17" i="9"/>
  <c r="K43" i="8"/>
  <c r="E62" i="5"/>
  <c r="F62" i="5"/>
  <c r="F61" i="3"/>
  <c r="G61" i="3"/>
  <c r="J61" i="3"/>
  <c r="C61" i="13"/>
  <c r="E61" i="5"/>
  <c r="F61" i="5"/>
  <c r="F60" i="3"/>
  <c r="G60" i="3"/>
  <c r="J60" i="3"/>
  <c r="L48" i="5"/>
  <c r="F47" i="13"/>
  <c r="D49" i="10"/>
  <c r="R48" i="5"/>
  <c r="G47" i="13"/>
  <c r="F58" i="7"/>
  <c r="G58" i="7"/>
  <c r="J58" i="7"/>
  <c r="F59" i="7"/>
  <c r="G59" i="7"/>
  <c r="J59" i="7"/>
  <c r="I59" i="13"/>
  <c r="E59" i="8"/>
  <c r="E58" i="8"/>
  <c r="N20" i="13"/>
  <c r="AC28" i="9"/>
  <c r="K17" i="3"/>
  <c r="C16" i="13"/>
  <c r="K7" i="7"/>
  <c r="I6" i="13"/>
  <c r="D4" i="14"/>
  <c r="C27" i="14"/>
  <c r="E27" i="14"/>
  <c r="D28" i="15"/>
  <c r="P29" i="9"/>
  <c r="U29" i="9"/>
  <c r="M2" i="8"/>
  <c r="N2" i="8"/>
  <c r="D3" i="12"/>
  <c r="I3" i="12"/>
  <c r="K2" i="8"/>
  <c r="D3" i="11"/>
  <c r="H3" i="11"/>
  <c r="D9" i="9"/>
  <c r="C8" i="13"/>
  <c r="C5" i="14"/>
  <c r="K9" i="3"/>
  <c r="L14" i="5"/>
  <c r="F13" i="13"/>
  <c r="R14" i="5"/>
  <c r="G13" i="13"/>
  <c r="D15" i="10"/>
  <c r="S16" i="5"/>
  <c r="T16" i="5"/>
  <c r="G14" i="13"/>
  <c r="D31" i="10"/>
  <c r="L30" i="5"/>
  <c r="R30" i="5"/>
  <c r="G29" i="13"/>
  <c r="C18" i="13"/>
  <c r="K19" i="3"/>
  <c r="R47" i="5"/>
  <c r="D48" i="10"/>
  <c r="L47" i="5"/>
  <c r="D36" i="10"/>
  <c r="R35" i="5"/>
  <c r="L35" i="5"/>
  <c r="R17" i="5"/>
  <c r="D18" i="10"/>
  <c r="L17" i="5"/>
  <c r="R53" i="5"/>
  <c r="L53" i="5"/>
  <c r="D54" i="10"/>
  <c r="P50" i="9"/>
  <c r="U50" i="9"/>
  <c r="D60" i="16"/>
  <c r="D61" i="16"/>
  <c r="F30" i="14"/>
  <c r="C4" i="15"/>
  <c r="R10" i="5"/>
  <c r="G9" i="13"/>
  <c r="D11" i="10"/>
  <c r="L10" i="5"/>
  <c r="F9" i="13"/>
  <c r="D13" i="16"/>
  <c r="D12" i="16"/>
  <c r="D35" i="11"/>
  <c r="H35" i="11"/>
  <c r="D35" i="12"/>
  <c r="I35" i="12"/>
  <c r="K34" i="8"/>
  <c r="D41" i="9"/>
  <c r="M34" i="8"/>
  <c r="N34" i="8"/>
  <c r="X45" i="8"/>
  <c r="J44" i="13"/>
  <c r="C34" i="13"/>
  <c r="K35" i="3"/>
  <c r="L13" i="5"/>
  <c r="R13" i="5"/>
  <c r="D14" i="10"/>
  <c r="F16" i="16"/>
  <c r="F17" i="16"/>
  <c r="C19" i="15"/>
  <c r="D7" i="16"/>
  <c r="F3" i="14"/>
  <c r="D6" i="16"/>
  <c r="D13" i="11"/>
  <c r="H13" i="11"/>
  <c r="D19" i="9"/>
  <c r="M12" i="8"/>
  <c r="N12" i="8"/>
  <c r="K12" i="8"/>
  <c r="V12" i="8"/>
  <c r="W12" i="8"/>
  <c r="D13" i="12"/>
  <c r="I13" i="12"/>
  <c r="D22" i="9"/>
  <c r="V15" i="8"/>
  <c r="D16" i="11"/>
  <c r="H16" i="11"/>
  <c r="K15" i="8"/>
  <c r="D16" i="12"/>
  <c r="I16" i="12"/>
  <c r="M15" i="8"/>
  <c r="N15" i="8"/>
  <c r="V34" i="8"/>
  <c r="W34" i="8"/>
  <c r="L14" i="13"/>
  <c r="E21" i="16"/>
  <c r="E20" i="16"/>
  <c r="D17" i="16"/>
  <c r="D16" i="16"/>
  <c r="P9" i="9"/>
  <c r="U9" i="9"/>
  <c r="L45" i="13"/>
  <c r="Y52" i="9"/>
  <c r="O14" i="13"/>
  <c r="R23" i="14"/>
  <c r="K31" i="7"/>
  <c r="I31" i="13"/>
  <c r="P52" i="13"/>
  <c r="E3" i="14"/>
  <c r="D4" i="15"/>
  <c r="O29" i="14"/>
  <c r="L35" i="10"/>
  <c r="H33" i="13"/>
  <c r="I35" i="10"/>
  <c r="P22" i="13"/>
  <c r="J45" i="10"/>
  <c r="H45" i="10"/>
  <c r="L5" i="5"/>
  <c r="D6" i="10"/>
  <c r="R5" i="5"/>
  <c r="Q30" i="13"/>
  <c r="D39" i="10"/>
  <c r="L38" i="5"/>
  <c r="F37" i="13"/>
  <c r="R38" i="5"/>
  <c r="G37" i="13"/>
  <c r="D54" i="9"/>
  <c r="D48" i="12"/>
  <c r="I48" i="12"/>
  <c r="Q47" i="13"/>
  <c r="V47" i="8"/>
  <c r="K47" i="8"/>
  <c r="D48" i="11"/>
  <c r="H48" i="11"/>
  <c r="P47" i="13"/>
  <c r="M47" i="8"/>
  <c r="N47" i="8"/>
  <c r="W47" i="8" s="1"/>
  <c r="J47" i="13" s="1"/>
  <c r="C60" i="16"/>
  <c r="C61" i="16"/>
  <c r="I53" i="16"/>
  <c r="I52" i="16"/>
  <c r="I17" i="16"/>
  <c r="E4" i="16"/>
  <c r="Q22" i="13"/>
  <c r="X59" i="9"/>
  <c r="V59" i="9"/>
  <c r="AD59" i="9"/>
  <c r="AB59" i="9"/>
  <c r="Z59" i="9"/>
  <c r="K49" i="3"/>
  <c r="C48" i="13"/>
  <c r="C20" i="13"/>
  <c r="K21" i="3"/>
  <c r="C38" i="13"/>
  <c r="K39" i="3"/>
  <c r="Z37" i="9"/>
  <c r="X37" i="9"/>
  <c r="V37" i="9"/>
  <c r="AB37" i="9"/>
  <c r="AD37" i="9"/>
  <c r="C36" i="13"/>
  <c r="K37" i="3"/>
  <c r="H50" i="13"/>
  <c r="C26" i="13"/>
  <c r="K27" i="3"/>
  <c r="V42" i="9"/>
  <c r="Z42" i="9"/>
  <c r="M35" i="13"/>
  <c r="AB42" i="9"/>
  <c r="N35" i="13"/>
  <c r="AD42" i="9"/>
  <c r="O35" i="13"/>
  <c r="X42" i="9"/>
  <c r="L35" i="13"/>
  <c r="H23" i="10"/>
  <c r="J23" i="10"/>
  <c r="D48" i="16"/>
  <c r="D49" i="16"/>
  <c r="G3" i="13"/>
  <c r="S4" i="5"/>
  <c r="T4" i="5"/>
  <c r="AD10" i="9"/>
  <c r="O3" i="13"/>
  <c r="V10" i="9"/>
  <c r="Z10" i="9"/>
  <c r="M3" i="13"/>
  <c r="X10" i="9"/>
  <c r="L3" i="13"/>
  <c r="AB10" i="9"/>
  <c r="N3" i="13"/>
  <c r="F26" i="14"/>
  <c r="I18" i="13"/>
  <c r="K19" i="7"/>
  <c r="K37" i="7"/>
  <c r="I36" i="13"/>
  <c r="R50" i="5"/>
  <c r="G49" i="13"/>
  <c r="L50" i="5"/>
  <c r="F49" i="13"/>
  <c r="D51" i="10"/>
  <c r="C21" i="15"/>
  <c r="D27" i="10"/>
  <c r="R26" i="5"/>
  <c r="G25" i="13"/>
  <c r="L26" i="5"/>
  <c r="F25" i="13"/>
  <c r="R21" i="5"/>
  <c r="D22" i="10"/>
  <c r="L21" i="5"/>
  <c r="R40" i="5"/>
  <c r="G39" i="13"/>
  <c r="L40" i="5"/>
  <c r="F39" i="13"/>
  <c r="D41" i="10"/>
  <c r="J30" i="13"/>
  <c r="L37" i="5"/>
  <c r="D38" i="10"/>
  <c r="R37" i="5"/>
  <c r="AA28" i="9"/>
  <c r="M21" i="13"/>
  <c r="I28" i="16"/>
  <c r="K15" i="7"/>
  <c r="W35" i="8"/>
  <c r="J35" i="13"/>
  <c r="F26" i="13"/>
  <c r="I8" i="14"/>
  <c r="M18" i="8"/>
  <c r="N18" i="8"/>
  <c r="K18" i="8"/>
  <c r="D19" i="12"/>
  <c r="I19" i="12"/>
  <c r="D19" i="11"/>
  <c r="H19" i="11"/>
  <c r="D25" i="9"/>
  <c r="V18" i="8"/>
  <c r="W18" i="8"/>
  <c r="E7" i="16"/>
  <c r="W52" i="8"/>
  <c r="R49" i="5"/>
  <c r="D50" i="10"/>
  <c r="L49" i="5"/>
  <c r="D40" i="12"/>
  <c r="I40" i="12"/>
  <c r="Q39" i="13"/>
  <c r="M39" i="8"/>
  <c r="N39" i="8"/>
  <c r="D46" i="9"/>
  <c r="V39" i="8"/>
  <c r="W39" i="8"/>
  <c r="J39" i="13"/>
  <c r="D40" i="11"/>
  <c r="H40" i="11"/>
  <c r="P39" i="13"/>
  <c r="L20" i="10"/>
  <c r="K29" i="8"/>
  <c r="D30" i="11"/>
  <c r="H30" i="11"/>
  <c r="P29" i="13"/>
  <c r="D36" i="9"/>
  <c r="M29" i="8"/>
  <c r="N29" i="8"/>
  <c r="D30" i="12"/>
  <c r="I30" i="12"/>
  <c r="Q29" i="13"/>
  <c r="P50" i="13"/>
  <c r="R39" i="5"/>
  <c r="D40" i="10"/>
  <c r="L39" i="5"/>
  <c r="L55" i="5"/>
  <c r="R55" i="5"/>
  <c r="D56" i="10"/>
  <c r="Y28" i="9"/>
  <c r="L21" i="13"/>
  <c r="J30" i="10"/>
  <c r="H30" i="10"/>
  <c r="H61" i="10"/>
  <c r="J61" i="10"/>
  <c r="K61" i="10"/>
  <c r="L28" i="5"/>
  <c r="F27" i="13"/>
  <c r="I14" i="14"/>
  <c r="D29" i="10"/>
  <c r="R28" i="5"/>
  <c r="G27" i="13"/>
  <c r="S28" i="5"/>
  <c r="G26" i="13"/>
  <c r="L7" i="10"/>
  <c r="H5" i="13"/>
  <c r="J5" i="10"/>
  <c r="H5" i="10"/>
  <c r="L5" i="10"/>
  <c r="H3" i="13"/>
  <c r="K23" i="7"/>
  <c r="I22" i="13"/>
  <c r="C9" i="15"/>
  <c r="Q44" i="13"/>
  <c r="J46" i="12"/>
  <c r="I46" i="13"/>
  <c r="K47" i="7"/>
  <c r="Z29" i="9"/>
  <c r="X29" i="9"/>
  <c r="AD29" i="9"/>
  <c r="V29" i="9"/>
  <c r="AB29" i="9"/>
  <c r="C25" i="14"/>
  <c r="P30" i="13"/>
  <c r="J28" i="10"/>
  <c r="H28" i="10"/>
  <c r="D32" i="10"/>
  <c r="R31" i="5"/>
  <c r="L31" i="5"/>
  <c r="C22" i="15"/>
  <c r="M61" i="8"/>
  <c r="N61" i="8"/>
  <c r="D62" i="12"/>
  <c r="I62" i="12"/>
  <c r="Q61" i="13"/>
  <c r="D62" i="11"/>
  <c r="H62" i="11"/>
  <c r="P61" i="13"/>
  <c r="V61" i="8"/>
  <c r="W61" i="8"/>
  <c r="J61" i="13"/>
  <c r="K61" i="8"/>
  <c r="D68" i="9"/>
  <c r="D17" i="9"/>
  <c r="M10" i="8"/>
  <c r="N10" i="8"/>
  <c r="D11" i="11"/>
  <c r="H11" i="11"/>
  <c r="V10" i="8"/>
  <c r="W10" i="8"/>
  <c r="D11" i="12"/>
  <c r="I11" i="12"/>
  <c r="K10" i="8"/>
  <c r="K7" i="3"/>
  <c r="C6" i="13"/>
  <c r="C44" i="16"/>
  <c r="C45" i="16"/>
  <c r="F24" i="14"/>
  <c r="C28" i="15"/>
  <c r="G24" i="13"/>
  <c r="S26" i="5"/>
  <c r="F6" i="14"/>
  <c r="T34" i="5"/>
  <c r="I42" i="13"/>
  <c r="K43" i="7"/>
  <c r="C56" i="13"/>
  <c r="K57" i="3"/>
  <c r="M60" i="5"/>
  <c r="F58" i="13"/>
  <c r="K19" i="13"/>
  <c r="AF26" i="9"/>
  <c r="K41" i="7"/>
  <c r="I55" i="16"/>
  <c r="F4" i="16"/>
  <c r="F51" i="13"/>
  <c r="M52" i="5"/>
  <c r="T52" i="5"/>
  <c r="R54" i="5"/>
  <c r="G53" i="13"/>
  <c r="D55" i="10"/>
  <c r="L54" i="5"/>
  <c r="F53" i="13"/>
  <c r="D2" i="14"/>
  <c r="E2" i="14"/>
  <c r="D3" i="15"/>
  <c r="Q40" i="13"/>
  <c r="L20" i="5"/>
  <c r="D21" i="10"/>
  <c r="R20" i="5"/>
  <c r="I12" i="15"/>
  <c r="N21" i="8"/>
  <c r="W21" i="8"/>
  <c r="J21" i="13"/>
  <c r="F11" i="14"/>
  <c r="D23" i="16"/>
  <c r="D22" i="16"/>
  <c r="E30" i="16"/>
  <c r="E31" i="16"/>
  <c r="M48" i="8"/>
  <c r="N48" i="8"/>
  <c r="K48" i="8"/>
  <c r="V48" i="8"/>
  <c r="W48" i="8"/>
  <c r="D49" i="12"/>
  <c r="I49" i="12"/>
  <c r="D49" i="11"/>
  <c r="H49" i="11"/>
  <c r="D55" i="9"/>
  <c r="I48" i="13"/>
  <c r="D25" i="14"/>
  <c r="K49" i="7"/>
  <c r="D18" i="11"/>
  <c r="H18" i="11"/>
  <c r="P17" i="13"/>
  <c r="M17" i="8"/>
  <c r="N17" i="8"/>
  <c r="K17" i="8"/>
  <c r="D24" i="9"/>
  <c r="D18" i="12"/>
  <c r="I18" i="12"/>
  <c r="Q17" i="13"/>
  <c r="C12" i="13"/>
  <c r="C7" i="14"/>
  <c r="K13" i="3"/>
  <c r="H16" i="10"/>
  <c r="J16" i="10"/>
  <c r="V44" i="9"/>
  <c r="X44" i="9"/>
  <c r="L37" i="13"/>
  <c r="AB44" i="9"/>
  <c r="N37" i="13"/>
  <c r="Z44" i="9"/>
  <c r="M37" i="13"/>
  <c r="AD44" i="9"/>
  <c r="O37" i="13"/>
  <c r="C28" i="13"/>
  <c r="K29" i="3"/>
  <c r="V23" i="8"/>
  <c r="D24" i="11"/>
  <c r="H24" i="11"/>
  <c r="P23" i="13"/>
  <c r="U12" i="14"/>
  <c r="D30" i="9"/>
  <c r="D24" i="12"/>
  <c r="I24" i="12"/>
  <c r="Q23" i="13"/>
  <c r="V12" i="14"/>
  <c r="K23" i="8"/>
  <c r="M23" i="8"/>
  <c r="N23" i="8"/>
  <c r="W23" i="8" s="1"/>
  <c r="K47" i="3"/>
  <c r="C46" i="13"/>
  <c r="E43" i="16"/>
  <c r="E42" i="16"/>
  <c r="I46" i="11"/>
  <c r="P44" i="13"/>
  <c r="L36" i="5"/>
  <c r="F35" i="13"/>
  <c r="D37" i="10"/>
  <c r="R36" i="5"/>
  <c r="G35" i="13"/>
  <c r="R18" i="5"/>
  <c r="G17" i="13"/>
  <c r="D19" i="10"/>
  <c r="L18" i="5"/>
  <c r="F17" i="13"/>
  <c r="M47" i="16"/>
  <c r="M46" i="16"/>
  <c r="I8" i="13"/>
  <c r="K9" i="7"/>
  <c r="P13" i="9"/>
  <c r="U13" i="9"/>
  <c r="AF27" i="9"/>
  <c r="D5" i="16"/>
  <c r="D4" i="16"/>
  <c r="F2" i="14"/>
  <c r="R41" i="5"/>
  <c r="L41" i="5"/>
  <c r="D42" i="10"/>
  <c r="M16" i="8"/>
  <c r="N16" i="8"/>
  <c r="V16" i="8"/>
  <c r="W16" i="8"/>
  <c r="K16" i="8"/>
  <c r="D17" i="11"/>
  <c r="H17" i="11"/>
  <c r="D23" i="9"/>
  <c r="D17" i="12"/>
  <c r="I17" i="12"/>
  <c r="M31" i="8"/>
  <c r="N31" i="8"/>
  <c r="D32" i="11"/>
  <c r="H32" i="11"/>
  <c r="P31" i="13"/>
  <c r="U16" i="14"/>
  <c r="D32" i="12"/>
  <c r="I32" i="12"/>
  <c r="Q31" i="13"/>
  <c r="V16" i="14"/>
  <c r="D38" i="9"/>
  <c r="V31" i="8"/>
  <c r="W31" i="8"/>
  <c r="J31" i="13"/>
  <c r="O16" i="14"/>
  <c r="K31" i="8"/>
  <c r="P63" i="9"/>
  <c r="U63" i="9"/>
  <c r="D47" i="12"/>
  <c r="I47" i="12"/>
  <c r="V46" i="8"/>
  <c r="M46" i="8"/>
  <c r="N46" i="8"/>
  <c r="D53" i="9"/>
  <c r="K46" i="8"/>
  <c r="D47" i="11"/>
  <c r="H47" i="11"/>
  <c r="E24" i="5"/>
  <c r="F24" i="5"/>
  <c r="F22" i="3"/>
  <c r="G22" i="3"/>
  <c r="J22" i="3"/>
  <c r="F23" i="3"/>
  <c r="G23" i="3"/>
  <c r="J23" i="3"/>
  <c r="C23" i="13"/>
  <c r="E23" i="5"/>
  <c r="F23" i="5"/>
  <c r="D37" i="12"/>
  <c r="I37" i="12"/>
  <c r="M36" i="8"/>
  <c r="N36" i="8"/>
  <c r="W36" i="8"/>
  <c r="D43" i="9"/>
  <c r="D37" i="11"/>
  <c r="H37" i="11"/>
  <c r="C24" i="13"/>
  <c r="C13" i="14"/>
  <c r="K25" i="3"/>
  <c r="D35" i="9"/>
  <c r="M28" i="8"/>
  <c r="N28" i="8"/>
  <c r="W28" i="8" s="1"/>
  <c r="D29" i="12"/>
  <c r="I29" i="12"/>
  <c r="D29" i="11"/>
  <c r="H29" i="11"/>
  <c r="C54" i="13"/>
  <c r="K55" i="3"/>
  <c r="R7" i="5"/>
  <c r="D8" i="10"/>
  <c r="L7" i="5"/>
  <c r="G28" i="13"/>
  <c r="L15" i="14" s="1"/>
  <c r="P15" i="9"/>
  <c r="U15" i="9"/>
  <c r="C28" i="14"/>
  <c r="M35" i="10"/>
  <c r="H32" i="13"/>
  <c r="T11" i="14"/>
  <c r="O23" i="16"/>
  <c r="L43" i="5"/>
  <c r="R43" i="5"/>
  <c r="D44" i="10"/>
  <c r="E33" i="16"/>
  <c r="E32" i="16"/>
  <c r="J26" i="13"/>
  <c r="M54" i="8"/>
  <c r="N54" i="8"/>
  <c r="D55" i="12"/>
  <c r="I55" i="12"/>
  <c r="D61" i="9"/>
  <c r="D55" i="11"/>
  <c r="H55" i="11"/>
  <c r="V54" i="8"/>
  <c r="W54" i="8"/>
  <c r="AD45" i="9"/>
  <c r="Z45" i="9"/>
  <c r="AB45" i="9"/>
  <c r="X45" i="9"/>
  <c r="V45" i="9"/>
  <c r="K41" i="8"/>
  <c r="V41" i="8"/>
  <c r="D48" i="9"/>
  <c r="D42" i="11"/>
  <c r="H42" i="11"/>
  <c r="P41" i="13"/>
  <c r="M41" i="8"/>
  <c r="N41" i="8"/>
  <c r="W41" i="8" s="1"/>
  <c r="J41" i="13" s="1"/>
  <c r="D42" i="12"/>
  <c r="I42" i="12"/>
  <c r="J42" i="12" s="1"/>
  <c r="Q41" i="13"/>
  <c r="L56" i="5"/>
  <c r="F55" i="13"/>
  <c r="D57" i="10"/>
  <c r="R56" i="5"/>
  <c r="G55" i="13"/>
  <c r="AD16" i="9"/>
  <c r="O9" i="13"/>
  <c r="X16" i="9"/>
  <c r="L9" i="13"/>
  <c r="V16" i="9"/>
  <c r="Z16" i="9"/>
  <c r="M9" i="13"/>
  <c r="AB16" i="9"/>
  <c r="N9" i="13"/>
  <c r="K51" i="8"/>
  <c r="M51" i="8"/>
  <c r="N51" i="8"/>
  <c r="D58" i="9"/>
  <c r="D52" i="11"/>
  <c r="H52" i="11"/>
  <c r="P51" i="13"/>
  <c r="D52" i="12"/>
  <c r="I52" i="12"/>
  <c r="V51" i="8"/>
  <c r="W51" i="8"/>
  <c r="J51" i="13"/>
  <c r="O26" i="14"/>
  <c r="I54" i="13"/>
  <c r="K55" i="7"/>
  <c r="D56" i="11"/>
  <c r="H56" i="11"/>
  <c r="P55" i="13"/>
  <c r="D62" i="9"/>
  <c r="M55" i="8"/>
  <c r="N55" i="8"/>
  <c r="K55" i="8"/>
  <c r="V55" i="8"/>
  <c r="W55" i="8"/>
  <c r="J55" i="13"/>
  <c r="D56" i="12"/>
  <c r="I56" i="12"/>
  <c r="Q55" i="13"/>
  <c r="D43" i="12"/>
  <c r="I43" i="12"/>
  <c r="V42" i="8"/>
  <c r="D43" i="11"/>
  <c r="H43" i="11"/>
  <c r="K42" i="8"/>
  <c r="D49" i="9"/>
  <c r="M42" i="8"/>
  <c r="N42" i="8"/>
  <c r="R57" i="5"/>
  <c r="L57" i="5"/>
  <c r="D58" i="10"/>
  <c r="I43" i="16"/>
  <c r="I42" i="16"/>
  <c r="K33" i="7"/>
  <c r="I32" i="13"/>
  <c r="D17" i="14"/>
  <c r="V2" i="8"/>
  <c r="W40" i="8"/>
  <c r="F5" i="16"/>
  <c r="K5" i="3"/>
  <c r="N20" i="8"/>
  <c r="V17" i="8"/>
  <c r="W17" i="8"/>
  <c r="J17" i="13"/>
  <c r="C16" i="15"/>
  <c r="Z33" i="9"/>
  <c r="X33" i="9"/>
  <c r="AD33" i="9"/>
  <c r="AB33" i="9"/>
  <c r="V33" i="9"/>
  <c r="C15" i="14"/>
  <c r="E15" i="14"/>
  <c r="D16" i="15"/>
  <c r="C9" i="14"/>
  <c r="D21" i="16"/>
  <c r="D20" i="16"/>
  <c r="F10" i="14"/>
  <c r="D15" i="9"/>
  <c r="M8" i="8"/>
  <c r="N8" i="8"/>
  <c r="D9" i="11"/>
  <c r="H9" i="11"/>
  <c r="K8" i="8"/>
  <c r="V8" i="8"/>
  <c r="D9" i="12"/>
  <c r="I9" i="12"/>
  <c r="K22" i="16"/>
  <c r="K23" i="16"/>
  <c r="R42" i="5"/>
  <c r="G41" i="13"/>
  <c r="L42" i="5"/>
  <c r="F41" i="13"/>
  <c r="D43" i="10"/>
  <c r="I16" i="13"/>
  <c r="D9" i="14"/>
  <c r="K17" i="7"/>
  <c r="AF52" i="9"/>
  <c r="AG52" i="9"/>
  <c r="W52" i="9"/>
  <c r="K45" i="13"/>
  <c r="P26" i="13"/>
  <c r="I28" i="11"/>
  <c r="P65" i="9"/>
  <c r="U65" i="9"/>
  <c r="C40" i="13"/>
  <c r="C21" i="14"/>
  <c r="E21" i="14"/>
  <c r="D22" i="15"/>
  <c r="K41" i="3"/>
  <c r="P57" i="13"/>
  <c r="I58" i="11"/>
  <c r="G53" i="16"/>
  <c r="G52" i="16"/>
  <c r="AE52" i="9"/>
  <c r="O45" i="13"/>
  <c r="E25" i="8"/>
  <c r="F25" i="7"/>
  <c r="G25" i="7"/>
  <c r="J25" i="7"/>
  <c r="I25" i="13"/>
  <c r="E24" i="8"/>
  <c r="F24" i="7"/>
  <c r="G24" i="7"/>
  <c r="J24" i="7"/>
  <c r="D43" i="16"/>
  <c r="D42" i="16"/>
  <c r="I12" i="13"/>
  <c r="D7" i="14" s="1"/>
  <c r="E7" i="14" s="1"/>
  <c r="D8" i="15" s="1"/>
  <c r="K13" i="7"/>
  <c r="P11" i="14"/>
  <c r="L60" i="10"/>
  <c r="E24" i="16"/>
  <c r="E25" i="16"/>
  <c r="V3" i="14"/>
  <c r="Q7" i="16"/>
  <c r="Q6" i="16"/>
  <c r="V64" i="9"/>
  <c r="X64" i="9"/>
  <c r="AD64" i="9"/>
  <c r="Z64" i="9"/>
  <c r="AB64" i="9"/>
  <c r="V13" i="8"/>
  <c r="D14" i="11"/>
  <c r="H14" i="11"/>
  <c r="P13" i="13"/>
  <c r="M13" i="8"/>
  <c r="N13" i="8"/>
  <c r="K13" i="8"/>
  <c r="D14" i="12"/>
  <c r="I14" i="12"/>
  <c r="Q13" i="13"/>
  <c r="D20" i="9"/>
  <c r="K7" i="8"/>
  <c r="Q58" i="16"/>
  <c r="H24" i="13"/>
  <c r="I16" i="16"/>
  <c r="Q52" i="13"/>
  <c r="J17" i="10"/>
  <c r="H17" i="10"/>
  <c r="L17" i="10"/>
  <c r="H15" i="13"/>
  <c r="C30" i="13"/>
  <c r="K31" i="3"/>
  <c r="C20" i="14"/>
  <c r="E20" i="14"/>
  <c r="D21" i="15"/>
  <c r="O58" i="9"/>
  <c r="T58" i="9"/>
  <c r="O53" i="9"/>
  <c r="T53" i="9"/>
  <c r="O21" i="9"/>
  <c r="T21" i="9"/>
  <c r="O61" i="9"/>
  <c r="T61" i="9"/>
  <c r="O56" i="9"/>
  <c r="T56" i="9"/>
  <c r="O20" i="9"/>
  <c r="T20" i="9"/>
  <c r="O39" i="9"/>
  <c r="T39" i="9"/>
  <c r="O66" i="9"/>
  <c r="T66" i="9"/>
  <c r="O41" i="9"/>
  <c r="T41" i="9"/>
  <c r="O40" i="9"/>
  <c r="T40" i="9"/>
  <c r="O17" i="9"/>
  <c r="T17" i="9"/>
  <c r="O37" i="9"/>
  <c r="T37" i="9"/>
  <c r="O54" i="9"/>
  <c r="T54" i="9"/>
  <c r="O35" i="9"/>
  <c r="T35" i="9"/>
  <c r="O11" i="9"/>
  <c r="T11" i="9"/>
  <c r="O16" i="9"/>
  <c r="T16" i="9"/>
  <c r="O33" i="9"/>
  <c r="T33" i="9"/>
  <c r="O57" i="9"/>
  <c r="T57" i="9"/>
  <c r="O38" i="9"/>
  <c r="T38" i="9"/>
  <c r="O26" i="9"/>
  <c r="T26" i="9"/>
  <c r="O43" i="9"/>
  <c r="T43" i="9"/>
  <c r="O27" i="9"/>
  <c r="T27" i="9"/>
  <c r="O24" i="9"/>
  <c r="T24" i="9"/>
  <c r="O46" i="9"/>
  <c r="T46" i="9"/>
  <c r="O23" i="9"/>
  <c r="T23" i="9"/>
  <c r="O22" i="9"/>
  <c r="T22" i="9"/>
  <c r="O67" i="9"/>
  <c r="T67" i="9"/>
  <c r="O59" i="9"/>
  <c r="T59" i="9"/>
  <c r="O48" i="9"/>
  <c r="T48" i="9"/>
  <c r="O36" i="9"/>
  <c r="T36" i="9"/>
  <c r="O25" i="9"/>
  <c r="T25" i="9"/>
  <c r="O34" i="9"/>
  <c r="T34" i="9"/>
  <c r="O60" i="9"/>
  <c r="T60" i="9"/>
  <c r="O64" i="9"/>
  <c r="T64" i="9"/>
  <c r="O14" i="9"/>
  <c r="T14" i="9"/>
  <c r="O31" i="9"/>
  <c r="T31" i="9"/>
  <c r="O52" i="9"/>
  <c r="T52" i="9"/>
  <c r="O32" i="9"/>
  <c r="T32" i="9"/>
  <c r="O18" i="9"/>
  <c r="T18" i="9"/>
  <c r="O55" i="9"/>
  <c r="T55" i="9"/>
  <c r="C52" i="16"/>
  <c r="C53" i="16"/>
  <c r="D54" i="11"/>
  <c r="H54" i="11"/>
  <c r="I54" i="11" s="1"/>
  <c r="P53" i="13"/>
  <c r="M53" i="8"/>
  <c r="N53" i="8"/>
  <c r="D60" i="9"/>
  <c r="D54" i="12"/>
  <c r="I54" i="12"/>
  <c r="J54" i="12" s="1"/>
  <c r="Q53" i="13"/>
  <c r="D46" i="16"/>
  <c r="D47" i="16"/>
  <c r="J40" i="12"/>
  <c r="Q38" i="13"/>
  <c r="D41" i="16"/>
  <c r="F20" i="14"/>
  <c r="D40" i="16"/>
  <c r="AB57" i="9"/>
  <c r="AD57" i="9"/>
  <c r="V57" i="9"/>
  <c r="Z57" i="9"/>
  <c r="X57" i="9"/>
  <c r="M26" i="5"/>
  <c r="T26" i="5" s="1"/>
  <c r="F24" i="13"/>
  <c r="O51" i="9"/>
  <c r="T51" i="9"/>
  <c r="O15" i="9"/>
  <c r="T15" i="9"/>
  <c r="D26" i="14"/>
  <c r="K11" i="7"/>
  <c r="I10" i="13"/>
  <c r="D6" i="14" s="1"/>
  <c r="P51" i="9"/>
  <c r="U51" i="9"/>
  <c r="D9" i="10"/>
  <c r="R8" i="5"/>
  <c r="G7" i="13"/>
  <c r="L8" i="5"/>
  <c r="F7" i="13"/>
  <c r="S60" i="5"/>
  <c r="T60" i="5"/>
  <c r="G58" i="13"/>
  <c r="D33" i="12"/>
  <c r="I33" i="12"/>
  <c r="D33" i="11"/>
  <c r="H33" i="11"/>
  <c r="K32" i="8"/>
  <c r="D39" i="9"/>
  <c r="M32" i="8"/>
  <c r="N32" i="8"/>
  <c r="W32" i="8" s="1"/>
  <c r="AF21" i="9"/>
  <c r="U23" i="14"/>
  <c r="I31" i="16"/>
  <c r="I30" i="16"/>
  <c r="M17" i="14"/>
  <c r="N17" i="14"/>
  <c r="H18" i="15"/>
  <c r="X5" i="8"/>
  <c r="J4" i="13"/>
  <c r="O3" i="14" s="1"/>
  <c r="O12" i="9"/>
  <c r="T12" i="9"/>
  <c r="P38" i="13"/>
  <c r="I40" i="11"/>
  <c r="V60" i="8"/>
  <c r="K60" i="8"/>
  <c r="D61" i="12"/>
  <c r="I61" i="12"/>
  <c r="M60" i="8"/>
  <c r="N60" i="8"/>
  <c r="D61" i="11"/>
  <c r="H61" i="11"/>
  <c r="D67" i="9"/>
  <c r="E45" i="5"/>
  <c r="F45" i="5"/>
  <c r="E46" i="5"/>
  <c r="F46" i="5"/>
  <c r="F44" i="3"/>
  <c r="G44" i="3"/>
  <c r="J44" i="3"/>
  <c r="F45" i="3"/>
  <c r="G45" i="3"/>
  <c r="J45" i="3"/>
  <c r="C45" i="13"/>
  <c r="O19" i="9"/>
  <c r="T19" i="9"/>
  <c r="K54" i="8"/>
  <c r="V43" i="8"/>
  <c r="W43" i="8"/>
  <c r="J43" i="13"/>
  <c r="O28" i="9"/>
  <c r="T28" i="9"/>
  <c r="J53" i="10"/>
  <c r="K53" i="10"/>
  <c r="H53" i="10"/>
  <c r="I60" i="13"/>
  <c r="K61" i="7"/>
  <c r="O44" i="9"/>
  <c r="T44" i="9"/>
  <c r="D18" i="9"/>
  <c r="D12" i="12"/>
  <c r="I12" i="12"/>
  <c r="Q11" i="13"/>
  <c r="M11" i="8"/>
  <c r="N11" i="8"/>
  <c r="D12" i="11"/>
  <c r="H12" i="11"/>
  <c r="P11" i="13"/>
  <c r="G35" i="16"/>
  <c r="G34" i="16"/>
  <c r="K33" i="3"/>
  <c r="C32" i="13"/>
  <c r="C17" i="14" s="1"/>
  <c r="L26" i="14"/>
  <c r="D7" i="11"/>
  <c r="H7" i="11"/>
  <c r="D7" i="12"/>
  <c r="I7" i="12"/>
  <c r="M6" i="8"/>
  <c r="N6" i="8"/>
  <c r="D13" i="9"/>
  <c r="V6" i="8"/>
  <c r="W6" i="8"/>
  <c r="P64" i="9"/>
  <c r="U64" i="9"/>
  <c r="J4" i="10"/>
  <c r="K5" i="10"/>
  <c r="H4" i="10"/>
  <c r="I40" i="16"/>
  <c r="I41" i="16"/>
  <c r="R58" i="5"/>
  <c r="G57" i="13"/>
  <c r="D59" i="10"/>
  <c r="L58" i="5"/>
  <c r="F57" i="13"/>
  <c r="AF34" i="9"/>
  <c r="M33" i="8"/>
  <c r="N33" i="8"/>
  <c r="W33" i="8" s="1"/>
  <c r="J33" i="13" s="1"/>
  <c r="D34" i="12"/>
  <c r="I34" i="12"/>
  <c r="Q33" i="13"/>
  <c r="D40" i="9"/>
  <c r="D34" i="11"/>
  <c r="H34" i="11"/>
  <c r="P33" i="13"/>
  <c r="R12" i="5"/>
  <c r="G11" i="13"/>
  <c r="D13" i="10"/>
  <c r="L12" i="5"/>
  <c r="F11" i="13"/>
  <c r="V29" i="8"/>
  <c r="P40" i="13"/>
  <c r="U21" i="14" s="1"/>
  <c r="Q22" i="16"/>
  <c r="Q23" i="16"/>
  <c r="K35" i="7"/>
  <c r="C6" i="16"/>
  <c r="C7" i="16"/>
  <c r="C18" i="15"/>
  <c r="C26" i="15"/>
  <c r="C10" i="15"/>
  <c r="C5" i="15"/>
  <c r="J36" i="13"/>
  <c r="X37" i="8"/>
  <c r="AC12" i="9"/>
  <c r="N4" i="13"/>
  <c r="I44" i="11"/>
  <c r="P42" i="13"/>
  <c r="K9" i="13"/>
  <c r="AF16" i="9"/>
  <c r="P54" i="13"/>
  <c r="I56" i="11"/>
  <c r="G30" i="16"/>
  <c r="G31" i="16"/>
  <c r="K23" i="3"/>
  <c r="C22" i="13"/>
  <c r="H37" i="10"/>
  <c r="J37" i="10"/>
  <c r="K37" i="13"/>
  <c r="AF44" i="9"/>
  <c r="O20" i="14"/>
  <c r="H22" i="10"/>
  <c r="J22" i="10"/>
  <c r="K23" i="10"/>
  <c r="O30" i="13"/>
  <c r="S6" i="5"/>
  <c r="G4" i="13"/>
  <c r="AD41" i="9"/>
  <c r="AB41" i="9"/>
  <c r="V41" i="9"/>
  <c r="Z41" i="9"/>
  <c r="X41" i="9"/>
  <c r="H18" i="10"/>
  <c r="J18" i="10"/>
  <c r="D66" i="9"/>
  <c r="D60" i="12"/>
  <c r="I60" i="12"/>
  <c r="Q59" i="13"/>
  <c r="D60" i="11"/>
  <c r="H60" i="11"/>
  <c r="P59" i="13"/>
  <c r="V59" i="8"/>
  <c r="K59" i="8"/>
  <c r="M59" i="8"/>
  <c r="N59" i="8"/>
  <c r="I5" i="16"/>
  <c r="I4" i="16"/>
  <c r="J6" i="13"/>
  <c r="G17" i="14"/>
  <c r="V27" i="14"/>
  <c r="U29" i="14"/>
  <c r="P59" i="16"/>
  <c r="P58" i="16"/>
  <c r="W42" i="8"/>
  <c r="AD61" i="9"/>
  <c r="AB61" i="9"/>
  <c r="X61" i="9"/>
  <c r="V61" i="9"/>
  <c r="Z61" i="9"/>
  <c r="S30" i="5"/>
  <c r="L24" i="5"/>
  <c r="F23" i="13"/>
  <c r="D25" i="10"/>
  <c r="R24" i="5"/>
  <c r="G23" i="13"/>
  <c r="J16" i="13"/>
  <c r="O9" i="14" s="1"/>
  <c r="X17" i="8"/>
  <c r="Q47" i="16"/>
  <c r="Q46" i="16"/>
  <c r="Q11" i="14"/>
  <c r="L22" i="16"/>
  <c r="L23" i="16"/>
  <c r="V46" i="9"/>
  <c r="AD46" i="9"/>
  <c r="O39" i="13"/>
  <c r="Z46" i="9"/>
  <c r="M39" i="13"/>
  <c r="AB46" i="9"/>
  <c r="N39" i="13"/>
  <c r="X46" i="9"/>
  <c r="L39" i="13"/>
  <c r="G20" i="13"/>
  <c r="S22" i="5"/>
  <c r="N30" i="13"/>
  <c r="H6" i="10"/>
  <c r="J6" i="10"/>
  <c r="K7" i="10"/>
  <c r="L46" i="16"/>
  <c r="L47" i="16"/>
  <c r="Q23" i="14"/>
  <c r="S18" i="5"/>
  <c r="G16" i="13"/>
  <c r="Z13" i="9"/>
  <c r="AD13" i="9"/>
  <c r="V13" i="9"/>
  <c r="X13" i="9"/>
  <c r="AB13" i="9"/>
  <c r="X60" i="9"/>
  <c r="L53" i="13"/>
  <c r="AB60" i="9"/>
  <c r="N53" i="13"/>
  <c r="V60" i="9"/>
  <c r="Z60" i="9"/>
  <c r="M53" i="13"/>
  <c r="AD60" i="9"/>
  <c r="O53" i="13"/>
  <c r="J10" i="12"/>
  <c r="Q8" i="13"/>
  <c r="Q42" i="13"/>
  <c r="J44" i="12"/>
  <c r="Q54" i="13"/>
  <c r="V28" i="14"/>
  <c r="J56" i="12"/>
  <c r="M8" i="5"/>
  <c r="F6" i="13"/>
  <c r="P46" i="13"/>
  <c r="I48" i="11"/>
  <c r="P46" i="16"/>
  <c r="P47" i="16"/>
  <c r="K17" i="10"/>
  <c r="F30" i="13"/>
  <c r="M32" i="5"/>
  <c r="M28" i="5"/>
  <c r="I13" i="14"/>
  <c r="G5" i="16"/>
  <c r="G4" i="16"/>
  <c r="L2" i="14"/>
  <c r="K30" i="13"/>
  <c r="AF37" i="9"/>
  <c r="F4" i="13"/>
  <c r="M6" i="5"/>
  <c r="T6" i="5" s="1"/>
  <c r="AD19" i="9"/>
  <c r="V19" i="9"/>
  <c r="AB19" i="9"/>
  <c r="X19" i="9"/>
  <c r="Z19" i="9"/>
  <c r="J36" i="12"/>
  <c r="Q34" i="13"/>
  <c r="F34" i="13"/>
  <c r="I18" i="14" s="1"/>
  <c r="M36" i="5"/>
  <c r="I58" i="13"/>
  <c r="D30" i="14" s="1"/>
  <c r="K59" i="7"/>
  <c r="AB40" i="9"/>
  <c r="N33" i="13"/>
  <c r="V40" i="9"/>
  <c r="X40" i="9"/>
  <c r="L33" i="13"/>
  <c r="AD40" i="9"/>
  <c r="O33" i="13"/>
  <c r="Z40" i="9"/>
  <c r="M33" i="13"/>
  <c r="W8" i="8"/>
  <c r="V23" i="14"/>
  <c r="H8" i="10"/>
  <c r="J8" i="10"/>
  <c r="I17" i="10"/>
  <c r="L16" i="10"/>
  <c r="S32" i="5"/>
  <c r="T32" i="5"/>
  <c r="G30" i="13"/>
  <c r="J56" i="10"/>
  <c r="H56" i="10"/>
  <c r="V20" i="14"/>
  <c r="F29" i="16"/>
  <c r="F28" i="16"/>
  <c r="L13" i="14"/>
  <c r="L30" i="13"/>
  <c r="L45" i="10"/>
  <c r="H43" i="13"/>
  <c r="I14" i="11"/>
  <c r="P12" i="13"/>
  <c r="I36" i="11"/>
  <c r="P34" i="13"/>
  <c r="S36" i="5"/>
  <c r="T36" i="5"/>
  <c r="G34" i="13"/>
  <c r="L40" i="13"/>
  <c r="C55" i="16"/>
  <c r="C54" i="16"/>
  <c r="J59" i="16"/>
  <c r="J58" i="16"/>
  <c r="P60" i="13"/>
  <c r="I62" i="11"/>
  <c r="K50" i="13"/>
  <c r="AF57" i="9"/>
  <c r="M44" i="5"/>
  <c r="F42" i="13"/>
  <c r="C59" i="16"/>
  <c r="C58" i="16"/>
  <c r="C29" i="14"/>
  <c r="E29" i="14"/>
  <c r="D30" i="15"/>
  <c r="J18" i="13"/>
  <c r="X19" i="8"/>
  <c r="G61" i="16"/>
  <c r="G60" i="16"/>
  <c r="L30" i="14"/>
  <c r="AB30" i="9"/>
  <c r="N23" i="13"/>
  <c r="V30" i="9"/>
  <c r="Z30" i="9"/>
  <c r="M23" i="13"/>
  <c r="AD30" i="9"/>
  <c r="O23" i="13"/>
  <c r="X30" i="9"/>
  <c r="L23" i="13"/>
  <c r="F19" i="13"/>
  <c r="M20" i="5"/>
  <c r="E25" i="14"/>
  <c r="D26" i="15"/>
  <c r="T28" i="5"/>
  <c r="X25" i="9"/>
  <c r="AD25" i="9"/>
  <c r="V25" i="9"/>
  <c r="Z25" i="9"/>
  <c r="AB25" i="9"/>
  <c r="AA60" i="9"/>
  <c r="M52" i="13"/>
  <c r="X35" i="8"/>
  <c r="J34" i="13"/>
  <c r="O18" i="14"/>
  <c r="F10" i="13"/>
  <c r="M12" i="5"/>
  <c r="N50" i="13"/>
  <c r="W13" i="8"/>
  <c r="J13" i="13"/>
  <c r="M24" i="8"/>
  <c r="N24" i="8"/>
  <c r="D31" i="9"/>
  <c r="V24" i="8"/>
  <c r="W24" i="8"/>
  <c r="D25" i="11"/>
  <c r="H25" i="11"/>
  <c r="D25" i="12"/>
  <c r="I25" i="12"/>
  <c r="K24" i="8"/>
  <c r="C8" i="15"/>
  <c r="I51" i="16"/>
  <c r="I50" i="16"/>
  <c r="I44" i="16"/>
  <c r="I45" i="16"/>
  <c r="N22" i="13"/>
  <c r="S12" i="14" s="1"/>
  <c r="K35" i="13"/>
  <c r="AF42" i="9"/>
  <c r="N52" i="13"/>
  <c r="S27" i="14" s="1"/>
  <c r="AB54" i="9"/>
  <c r="N47" i="13"/>
  <c r="V54" i="9"/>
  <c r="AD54" i="9"/>
  <c r="O47" i="13"/>
  <c r="X54" i="9"/>
  <c r="L47" i="13"/>
  <c r="Z54" i="9"/>
  <c r="M47" i="13"/>
  <c r="H14" i="10"/>
  <c r="J14" i="10"/>
  <c r="F29" i="13"/>
  <c r="M30" i="5"/>
  <c r="K26" i="13"/>
  <c r="W34" i="9"/>
  <c r="AF33" i="9"/>
  <c r="AG34" i="9"/>
  <c r="L14" i="14"/>
  <c r="J20" i="12"/>
  <c r="Q18" i="13"/>
  <c r="F36" i="13"/>
  <c r="M38" i="5"/>
  <c r="O52" i="13"/>
  <c r="T27" i="14" s="1"/>
  <c r="AE60" i="9"/>
  <c r="Q15" i="13"/>
  <c r="J16" i="12"/>
  <c r="G12" i="13"/>
  <c r="S14" i="5"/>
  <c r="H31" i="10"/>
  <c r="J31" i="10"/>
  <c r="I8" i="16"/>
  <c r="I9" i="16"/>
  <c r="G10" i="13"/>
  <c r="L6" i="14" s="1"/>
  <c r="S12" i="5"/>
  <c r="M57" i="13"/>
  <c r="AA64" i="9"/>
  <c r="U26" i="14"/>
  <c r="V43" i="9"/>
  <c r="AD43" i="9"/>
  <c r="X43" i="9"/>
  <c r="AB43" i="9"/>
  <c r="Z43" i="9"/>
  <c r="C3" i="15"/>
  <c r="V68" i="9"/>
  <c r="X68" i="9"/>
  <c r="L61" i="13"/>
  <c r="AB68" i="9"/>
  <c r="N61" i="13"/>
  <c r="AD68" i="9"/>
  <c r="O61" i="13"/>
  <c r="Z68" i="9"/>
  <c r="M61" i="13"/>
  <c r="AE30" i="9"/>
  <c r="O22" i="13"/>
  <c r="H29" i="10"/>
  <c r="I29" i="10"/>
  <c r="J29" i="10"/>
  <c r="K29" i="10"/>
  <c r="I20" i="16"/>
  <c r="I21" i="16"/>
  <c r="D10" i="14"/>
  <c r="W60" i="9"/>
  <c r="AF59" i="9"/>
  <c r="K52" i="13"/>
  <c r="P54" i="16"/>
  <c r="P55" i="16"/>
  <c r="Z18" i="9"/>
  <c r="M11" i="13"/>
  <c r="X18" i="9"/>
  <c r="L11" i="13"/>
  <c r="V18" i="9"/>
  <c r="AD18" i="9"/>
  <c r="O11" i="13"/>
  <c r="AB18" i="9"/>
  <c r="N11" i="13"/>
  <c r="O57" i="13"/>
  <c r="AE64" i="9"/>
  <c r="F56" i="13"/>
  <c r="M58" i="5"/>
  <c r="H34" i="16"/>
  <c r="H35" i="16"/>
  <c r="C30" i="16"/>
  <c r="C31" i="16"/>
  <c r="P15" i="13"/>
  <c r="I16" i="11"/>
  <c r="H54" i="10"/>
  <c r="J54" i="10"/>
  <c r="I42" i="11"/>
  <c r="P41" i="16"/>
  <c r="P40" i="16"/>
  <c r="G56" i="13"/>
  <c r="L29" i="14" s="1"/>
  <c r="S58" i="5"/>
  <c r="N38" i="13"/>
  <c r="S20" i="14" s="1"/>
  <c r="J38" i="12"/>
  <c r="Q36" i="13"/>
  <c r="H41" i="10"/>
  <c r="J41" i="10"/>
  <c r="J24" i="12"/>
  <c r="W15" i="8"/>
  <c r="D22" i="14"/>
  <c r="K57" i="13"/>
  <c r="AF64" i="9"/>
  <c r="AG64" i="9"/>
  <c r="W64" i="9"/>
  <c r="H19" i="10"/>
  <c r="J19" i="10"/>
  <c r="H15" i="10"/>
  <c r="J15" i="10"/>
  <c r="W29" i="8"/>
  <c r="J29" i="13"/>
  <c r="J7" i="16"/>
  <c r="J6" i="16"/>
  <c r="D24" i="10"/>
  <c r="R23" i="5"/>
  <c r="L23" i="5"/>
  <c r="Z23" i="9"/>
  <c r="V23" i="9"/>
  <c r="X23" i="9"/>
  <c r="AD23" i="9"/>
  <c r="AB23" i="9"/>
  <c r="X49" i="8"/>
  <c r="J48" i="13"/>
  <c r="O25" i="14"/>
  <c r="Q32" i="16"/>
  <c r="Q33" i="16"/>
  <c r="L7" i="14"/>
  <c r="E17" i="14"/>
  <c r="D18" i="15"/>
  <c r="I53" i="10"/>
  <c r="L53" i="10"/>
  <c r="Q55" i="16"/>
  <c r="Q54" i="16"/>
  <c r="C12" i="14"/>
  <c r="P16" i="13"/>
  <c r="U9" i="14"/>
  <c r="I18" i="11"/>
  <c r="I26" i="14"/>
  <c r="F52" i="16"/>
  <c r="F53" i="16"/>
  <c r="U20" i="14"/>
  <c r="F20" i="13"/>
  <c r="M22" i="5"/>
  <c r="T22" i="5" s="1"/>
  <c r="C39" i="16"/>
  <c r="C38" i="16"/>
  <c r="X13" i="8"/>
  <c r="J12" i="13"/>
  <c r="F16" i="13"/>
  <c r="M18" i="5"/>
  <c r="M58" i="8"/>
  <c r="N58" i="8"/>
  <c r="D59" i="11"/>
  <c r="H59" i="11"/>
  <c r="D59" i="12"/>
  <c r="I59" i="12"/>
  <c r="V58" i="8"/>
  <c r="W58" i="8"/>
  <c r="D65" i="9"/>
  <c r="K58" i="8"/>
  <c r="V56" i="9"/>
  <c r="X56" i="9"/>
  <c r="L49" i="13"/>
  <c r="AB56" i="9"/>
  <c r="N49" i="13"/>
  <c r="Z56" i="9"/>
  <c r="M49" i="13"/>
  <c r="AD56" i="9"/>
  <c r="O49" i="13"/>
  <c r="H13" i="10"/>
  <c r="J13" i="10"/>
  <c r="Q6" i="13"/>
  <c r="J8" i="12"/>
  <c r="U27" i="14"/>
  <c r="AB53" i="9"/>
  <c r="V53" i="9"/>
  <c r="X53" i="9"/>
  <c r="Z53" i="9"/>
  <c r="AD53" i="9"/>
  <c r="I25" i="16"/>
  <c r="I24" i="16"/>
  <c r="D12" i="14"/>
  <c r="E12" i="14" s="1"/>
  <c r="D13" i="15" s="1"/>
  <c r="M50" i="5"/>
  <c r="F48" i="13"/>
  <c r="AD50" i="9"/>
  <c r="O43" i="13"/>
  <c r="X50" i="9"/>
  <c r="L43" i="13"/>
  <c r="AB50" i="9"/>
  <c r="N43" i="13"/>
  <c r="Z50" i="9"/>
  <c r="M43" i="13"/>
  <c r="V50" i="9"/>
  <c r="L28" i="10"/>
  <c r="J52" i="16"/>
  <c r="J53" i="16"/>
  <c r="G28" i="16"/>
  <c r="G29" i="16"/>
  <c r="C12" i="16"/>
  <c r="C13" i="16"/>
  <c r="U7" i="14"/>
  <c r="I29" i="14"/>
  <c r="J59" i="10"/>
  <c r="H59" i="10"/>
  <c r="L59" i="10"/>
  <c r="H57" i="13"/>
  <c r="AF29" i="9"/>
  <c r="K22" i="13"/>
  <c r="W30" i="9"/>
  <c r="J9" i="10"/>
  <c r="K9" i="10" s="1"/>
  <c r="H9" i="10"/>
  <c r="L9" i="10"/>
  <c r="H7" i="13"/>
  <c r="J32" i="13"/>
  <c r="X33" i="8"/>
  <c r="V58" i="9"/>
  <c r="X58" i="9"/>
  <c r="L51" i="13"/>
  <c r="Z58" i="9"/>
  <c r="M51" i="13"/>
  <c r="AB58" i="9"/>
  <c r="N51" i="13"/>
  <c r="S26" i="14"/>
  <c r="AD58" i="9"/>
  <c r="O51" i="13"/>
  <c r="O47" i="16"/>
  <c r="O46" i="16"/>
  <c r="T23" i="14"/>
  <c r="J55" i="10"/>
  <c r="H55" i="10"/>
  <c r="L55" i="10"/>
  <c r="H53" i="13"/>
  <c r="P42" i="16"/>
  <c r="P43" i="16"/>
  <c r="J43" i="10"/>
  <c r="H43" i="10"/>
  <c r="L43" i="10"/>
  <c r="H41" i="13"/>
  <c r="AA46" i="9"/>
  <c r="M38" i="13"/>
  <c r="J18" i="12"/>
  <c r="Q16" i="13"/>
  <c r="J50" i="12"/>
  <c r="Q48" i="13"/>
  <c r="L61" i="10"/>
  <c r="H59" i="13"/>
  <c r="I61" i="10"/>
  <c r="H10" i="10"/>
  <c r="J10" i="10"/>
  <c r="L4" i="10"/>
  <c r="I5" i="10"/>
  <c r="AD49" i="9"/>
  <c r="Z49" i="9"/>
  <c r="AB49" i="9"/>
  <c r="V49" i="9"/>
  <c r="X49" i="9"/>
  <c r="I49" i="16"/>
  <c r="I48" i="16"/>
  <c r="D24" i="14"/>
  <c r="M10" i="5"/>
  <c r="F8" i="13"/>
  <c r="S10" i="5"/>
  <c r="G8" i="13"/>
  <c r="C27" i="15"/>
  <c r="J42" i="10"/>
  <c r="H42" i="10"/>
  <c r="C14" i="16"/>
  <c r="C15" i="16"/>
  <c r="H50" i="10"/>
  <c r="J50" i="10"/>
  <c r="M40" i="13"/>
  <c r="H27" i="15"/>
  <c r="M26" i="14"/>
  <c r="N26" i="14"/>
  <c r="W46" i="8"/>
  <c r="C48" i="16"/>
  <c r="C49" i="16"/>
  <c r="V14" i="9"/>
  <c r="X14" i="9"/>
  <c r="L7" i="13"/>
  <c r="Z14" i="9"/>
  <c r="M7" i="13"/>
  <c r="AB14" i="9"/>
  <c r="N7" i="13"/>
  <c r="AD14" i="9"/>
  <c r="O7" i="13"/>
  <c r="V24" i="9"/>
  <c r="Z24" i="9"/>
  <c r="M17" i="13"/>
  <c r="AD24" i="9"/>
  <c r="O17" i="13"/>
  <c r="AB24" i="9"/>
  <c r="N17" i="13"/>
  <c r="X24" i="9"/>
  <c r="L17" i="13"/>
  <c r="O40" i="13"/>
  <c r="J34" i="12"/>
  <c r="Q32" i="13"/>
  <c r="AD35" i="9"/>
  <c r="V35" i="9"/>
  <c r="X35" i="9"/>
  <c r="AB35" i="9"/>
  <c r="Z35" i="9"/>
  <c r="J21" i="10"/>
  <c r="K21" i="10"/>
  <c r="H21" i="10"/>
  <c r="J10" i="13"/>
  <c r="P52" i="16"/>
  <c r="P53" i="16"/>
  <c r="I39" i="16"/>
  <c r="I38" i="16"/>
  <c r="C21" i="16"/>
  <c r="C20" i="16"/>
  <c r="R62" i="5"/>
  <c r="G61" i="13"/>
  <c r="D63" i="10"/>
  <c r="L62" i="5"/>
  <c r="F61" i="13"/>
  <c r="O50" i="13"/>
  <c r="AE58" i="9"/>
  <c r="I24" i="13"/>
  <c r="K25" i="7"/>
  <c r="E9" i="14"/>
  <c r="D10" i="15"/>
  <c r="I56" i="16"/>
  <c r="I57" i="16"/>
  <c r="AB48" i="9"/>
  <c r="N41" i="13"/>
  <c r="V48" i="9"/>
  <c r="Z48" i="9"/>
  <c r="AA48" i="9" s="1"/>
  <c r="M41" i="13"/>
  <c r="X48" i="9"/>
  <c r="Y48" i="9" s="1"/>
  <c r="L41" i="13"/>
  <c r="AD48" i="9"/>
  <c r="AE48" i="9" s="1"/>
  <c r="O41" i="13"/>
  <c r="P10" i="13"/>
  <c r="I12" i="11"/>
  <c r="S38" i="5"/>
  <c r="T38" i="5"/>
  <c r="G36" i="13"/>
  <c r="L19" i="14" s="1"/>
  <c r="H16" i="15"/>
  <c r="Q60" i="13"/>
  <c r="J62" i="12"/>
  <c r="C26" i="16"/>
  <c r="C27" i="16"/>
  <c r="AD38" i="9"/>
  <c r="AE38" i="9" s="1"/>
  <c r="O31" i="13"/>
  <c r="X38" i="9"/>
  <c r="Y38" i="9" s="1"/>
  <c r="L31" i="13"/>
  <c r="Z38" i="9"/>
  <c r="M31" i="13"/>
  <c r="V38" i="9"/>
  <c r="W38" i="9" s="1"/>
  <c r="AB38" i="9"/>
  <c r="N31" i="13"/>
  <c r="S16" i="14"/>
  <c r="P18" i="13"/>
  <c r="I20" i="11"/>
  <c r="J38" i="10"/>
  <c r="H38" i="10"/>
  <c r="H12" i="10"/>
  <c r="J12" i="10"/>
  <c r="K13" i="10"/>
  <c r="I4" i="14"/>
  <c r="N57" i="13"/>
  <c r="AC64" i="9"/>
  <c r="Q51" i="13"/>
  <c r="J52" i="12"/>
  <c r="P36" i="13"/>
  <c r="I38" i="11"/>
  <c r="I11" i="16"/>
  <c r="I10" i="16"/>
  <c r="D5" i="14"/>
  <c r="E5" i="14" s="1"/>
  <c r="D6" i="15" s="1"/>
  <c r="J23" i="13"/>
  <c r="X23" i="8"/>
  <c r="Q42" i="16"/>
  <c r="Q43" i="16"/>
  <c r="V17" i="9"/>
  <c r="X17" i="9"/>
  <c r="AB17" i="9"/>
  <c r="AD17" i="9"/>
  <c r="Z17" i="9"/>
  <c r="Z36" i="9"/>
  <c r="M29" i="13"/>
  <c r="V36" i="9"/>
  <c r="AD36" i="9"/>
  <c r="O29" i="13"/>
  <c r="AB36" i="9"/>
  <c r="N29" i="13"/>
  <c r="X36" i="9"/>
  <c r="L29" i="13"/>
  <c r="AA12" i="9"/>
  <c r="M4" i="13"/>
  <c r="W60" i="8"/>
  <c r="C33" i="16"/>
  <c r="C32" i="16"/>
  <c r="C16" i="14"/>
  <c r="D26" i="11"/>
  <c r="H26" i="11"/>
  <c r="P25" i="13"/>
  <c r="V25" i="8"/>
  <c r="D26" i="12"/>
  <c r="I26" i="12"/>
  <c r="Q25" i="13"/>
  <c r="K25" i="8"/>
  <c r="D32" i="9"/>
  <c r="M25" i="8"/>
  <c r="N25" i="8"/>
  <c r="I19" i="16"/>
  <c r="I18" i="16"/>
  <c r="N26" i="13"/>
  <c r="AC34" i="9"/>
  <c r="H58" i="10"/>
  <c r="J58" i="10"/>
  <c r="K59" i="10"/>
  <c r="W46" i="9"/>
  <c r="AF45" i="9"/>
  <c r="K38" i="13"/>
  <c r="C7" i="15"/>
  <c r="X31" i="8"/>
  <c r="C28" i="16"/>
  <c r="C29" i="16"/>
  <c r="F12" i="13"/>
  <c r="M14" i="5"/>
  <c r="L4" i="13"/>
  <c r="Y12" i="9"/>
  <c r="O26" i="13"/>
  <c r="AE34" i="9"/>
  <c r="L38" i="13"/>
  <c r="Q20" i="14" s="1"/>
  <c r="Z55" i="9"/>
  <c r="X55" i="9"/>
  <c r="AD55" i="9"/>
  <c r="V55" i="9"/>
  <c r="AB55" i="9"/>
  <c r="Y30" i="9"/>
  <c r="L22" i="13"/>
  <c r="Q12" i="14" s="1"/>
  <c r="J33" i="16"/>
  <c r="J32" i="16"/>
  <c r="O17" i="14"/>
  <c r="J18" i="15" s="1"/>
  <c r="L52" i="13"/>
  <c r="Q27" i="14" s="1"/>
  <c r="D16" i="14"/>
  <c r="I32" i="16"/>
  <c r="I33" i="16"/>
  <c r="G17" i="16"/>
  <c r="G16" i="16"/>
  <c r="L8" i="14"/>
  <c r="C18" i="16"/>
  <c r="C19" i="16"/>
  <c r="AF11" i="9"/>
  <c r="AG12" i="9"/>
  <c r="W12" i="9"/>
  <c r="K4" i="13"/>
  <c r="Q41" i="16"/>
  <c r="Q40" i="16"/>
  <c r="L57" i="13"/>
  <c r="Y64" i="9"/>
  <c r="Y34" i="9"/>
  <c r="L26" i="13"/>
  <c r="I50" i="11"/>
  <c r="P48" i="13"/>
  <c r="U25" i="14" s="1"/>
  <c r="M22" i="13"/>
  <c r="AA30" i="9"/>
  <c r="H18" i="13"/>
  <c r="C36" i="16"/>
  <c r="C37" i="16"/>
  <c r="C18" i="14"/>
  <c r="E18" i="14"/>
  <c r="D19" i="15"/>
  <c r="M54" i="5"/>
  <c r="F52" i="13"/>
  <c r="I27" i="14"/>
  <c r="I12" i="16"/>
  <c r="I13" i="16"/>
  <c r="M26" i="13"/>
  <c r="AA34" i="9"/>
  <c r="U31" i="14"/>
  <c r="Q25" i="16"/>
  <c r="Q24" i="16"/>
  <c r="J39" i="10"/>
  <c r="H39" i="10"/>
  <c r="L39" i="10"/>
  <c r="H37" i="13"/>
  <c r="AB22" i="9"/>
  <c r="Z22" i="9"/>
  <c r="X22" i="9"/>
  <c r="V22" i="9"/>
  <c r="AD22" i="9"/>
  <c r="J46" i="16"/>
  <c r="J47" i="16"/>
  <c r="O23" i="14"/>
  <c r="S54" i="5"/>
  <c r="G52" i="13"/>
  <c r="L27" i="14" s="1"/>
  <c r="AE12" i="9"/>
  <c r="O4" i="13"/>
  <c r="I62" i="16"/>
  <c r="I63" i="16"/>
  <c r="O38" i="13"/>
  <c r="T20" i="14" s="1"/>
  <c r="L9" i="14"/>
  <c r="L30" i="10"/>
  <c r="I31" i="10"/>
  <c r="Q12" i="13"/>
  <c r="J14" i="12"/>
  <c r="N22" i="16"/>
  <c r="N23" i="16"/>
  <c r="S11" i="14"/>
  <c r="V25" i="14"/>
  <c r="D31" i="14"/>
  <c r="X55" i="8"/>
  <c r="J54" i="13"/>
  <c r="O28" i="14" s="1"/>
  <c r="G27" i="16"/>
  <c r="G26" i="16"/>
  <c r="K31" i="10"/>
  <c r="K3" i="13"/>
  <c r="AF10" i="9"/>
  <c r="J32" i="12"/>
  <c r="I7" i="14"/>
  <c r="D28" i="14"/>
  <c r="V17" i="14"/>
  <c r="Q18" i="15"/>
  <c r="C19" i="14"/>
  <c r="H58" i="13"/>
  <c r="M61" i="10"/>
  <c r="S8" i="5"/>
  <c r="G6" i="13"/>
  <c r="L4" i="14" s="1"/>
  <c r="J32" i="10"/>
  <c r="K33" i="10"/>
  <c r="H32" i="10"/>
  <c r="G54" i="13"/>
  <c r="S56" i="5"/>
  <c r="H27" i="10"/>
  <c r="J27" i="10"/>
  <c r="K27" i="10"/>
  <c r="AA38" i="9"/>
  <c r="M30" i="13"/>
  <c r="J36" i="10"/>
  <c r="K37" i="10"/>
  <c r="H36" i="10"/>
  <c r="H49" i="10"/>
  <c r="J49" i="10"/>
  <c r="N40" i="13"/>
  <c r="I8" i="11"/>
  <c r="P6" i="13"/>
  <c r="U4" i="14" s="1"/>
  <c r="C42" i="16"/>
  <c r="C43" i="16"/>
  <c r="I10" i="11"/>
  <c r="P8" i="13"/>
  <c r="H57" i="10"/>
  <c r="J57" i="10"/>
  <c r="K57" i="10" s="1"/>
  <c r="M42" i="5"/>
  <c r="F40" i="13"/>
  <c r="F54" i="13"/>
  <c r="M56" i="5"/>
  <c r="C14" i="14"/>
  <c r="E14" i="14"/>
  <c r="D15" i="15"/>
  <c r="I24" i="11"/>
  <c r="C11" i="16"/>
  <c r="C10" i="16"/>
  <c r="K45" i="3"/>
  <c r="C44" i="13"/>
  <c r="C23" i="14" s="1"/>
  <c r="E23" i="14" s="1"/>
  <c r="D24" i="15" s="1"/>
  <c r="F27" i="16"/>
  <c r="F26" i="16"/>
  <c r="X41" i="8"/>
  <c r="J40" i="13"/>
  <c r="O21" i="14" s="1"/>
  <c r="C56" i="16"/>
  <c r="C57" i="16"/>
  <c r="G40" i="13"/>
  <c r="S42" i="5"/>
  <c r="T42" i="5"/>
  <c r="V9" i="14"/>
  <c r="C9" i="16"/>
  <c r="C8" i="16"/>
  <c r="C4" i="14"/>
  <c r="E4" i="14"/>
  <c r="D5" i="15"/>
  <c r="M40" i="5"/>
  <c r="F38" i="13"/>
  <c r="G48" i="13"/>
  <c r="S50" i="5"/>
  <c r="C40" i="16"/>
  <c r="C41" i="16"/>
  <c r="P25" i="16"/>
  <c r="P24" i="16"/>
  <c r="I5" i="14"/>
  <c r="F46" i="13"/>
  <c r="I24" i="14" s="1"/>
  <c r="M48" i="5"/>
  <c r="X9" i="9"/>
  <c r="AB9" i="9"/>
  <c r="V9" i="9"/>
  <c r="Z9" i="9"/>
  <c r="AD9" i="9"/>
  <c r="C10" i="14"/>
  <c r="K40" i="13"/>
  <c r="W48" i="9"/>
  <c r="AF47" i="9"/>
  <c r="X51" i="8"/>
  <c r="C34" i="16"/>
  <c r="C35" i="16"/>
  <c r="L46" i="5"/>
  <c r="F45" i="13"/>
  <c r="R46" i="5"/>
  <c r="G45" i="13"/>
  <c r="D47" i="10"/>
  <c r="X39" i="9"/>
  <c r="Z39" i="9"/>
  <c r="V39" i="9"/>
  <c r="AB39" i="9"/>
  <c r="AD39" i="9"/>
  <c r="Z20" i="9"/>
  <c r="M13" i="13"/>
  <c r="AB20" i="9"/>
  <c r="N13" i="13"/>
  <c r="X20" i="9"/>
  <c r="L13" i="13"/>
  <c r="AD20" i="9"/>
  <c r="O13" i="13"/>
  <c r="V20" i="9"/>
  <c r="I14" i="16"/>
  <c r="I15" i="16"/>
  <c r="AD15" i="9"/>
  <c r="V15" i="9"/>
  <c r="Z15" i="9"/>
  <c r="X15" i="9"/>
  <c r="AB15" i="9"/>
  <c r="W2" i="8"/>
  <c r="I30" i="11"/>
  <c r="P28" i="13"/>
  <c r="U15" i="14"/>
  <c r="Q46" i="13"/>
  <c r="V24" i="14" s="1"/>
  <c r="J48" i="12"/>
  <c r="F61" i="16"/>
  <c r="F60" i="16"/>
  <c r="H40" i="10"/>
  <c r="J40" i="10"/>
  <c r="J52" i="13"/>
  <c r="I30" i="14"/>
  <c r="H51" i="10"/>
  <c r="J51" i="10"/>
  <c r="L23" i="10"/>
  <c r="H21" i="13"/>
  <c r="X29" i="8"/>
  <c r="J28" i="13"/>
  <c r="J11" i="10"/>
  <c r="H11" i="10"/>
  <c r="H48" i="10"/>
  <c r="J48" i="10"/>
  <c r="I4" i="11"/>
  <c r="P2" i="13"/>
  <c r="K61" i="3"/>
  <c r="C60" i="13"/>
  <c r="C24" i="14"/>
  <c r="J40" i="16"/>
  <c r="J41" i="16"/>
  <c r="L45" i="5"/>
  <c r="D46" i="10"/>
  <c r="R45" i="5"/>
  <c r="Y58" i="9"/>
  <c r="L50" i="13"/>
  <c r="V7" i="14"/>
  <c r="P29" i="16"/>
  <c r="P28" i="16"/>
  <c r="U14" i="14"/>
  <c r="C6" i="14"/>
  <c r="E6" i="14"/>
  <c r="D7" i="15"/>
  <c r="AD62" i="9"/>
  <c r="O55" i="13"/>
  <c r="V62" i="9"/>
  <c r="AB62" i="9"/>
  <c r="N55" i="13"/>
  <c r="Z62" i="9"/>
  <c r="M55" i="13"/>
  <c r="X62" i="9"/>
  <c r="L55" i="13"/>
  <c r="V21" i="14"/>
  <c r="H44" i="10"/>
  <c r="J44" i="10"/>
  <c r="K45" i="10"/>
  <c r="J30" i="12"/>
  <c r="Q28" i="13"/>
  <c r="I32" i="11"/>
  <c r="G38" i="13"/>
  <c r="S40" i="5"/>
  <c r="D19" i="14"/>
  <c r="E19" i="14" s="1"/>
  <c r="D20" i="15" s="1"/>
  <c r="I25" i="14"/>
  <c r="C23" i="16"/>
  <c r="C22" i="16"/>
  <c r="C11" i="14"/>
  <c r="E11" i="14"/>
  <c r="D12" i="15"/>
  <c r="G46" i="13"/>
  <c r="L24" i="14" s="1"/>
  <c r="S48" i="5"/>
  <c r="L61" i="5"/>
  <c r="R61" i="5"/>
  <c r="D62" i="10"/>
  <c r="W7" i="8"/>
  <c r="X7" i="8" s="1"/>
  <c r="J7" i="13"/>
  <c r="X39" i="8"/>
  <c r="X67" i="9"/>
  <c r="Z67" i="9"/>
  <c r="V67" i="9"/>
  <c r="AB67" i="9"/>
  <c r="AD67" i="9"/>
  <c r="P32" i="13"/>
  <c r="I34" i="11"/>
  <c r="M50" i="13"/>
  <c r="AA58" i="9"/>
  <c r="K47" i="16"/>
  <c r="K46" i="16"/>
  <c r="P23" i="14"/>
  <c r="I35" i="16"/>
  <c r="I34" i="16"/>
  <c r="U28" i="14"/>
  <c r="S44" i="5"/>
  <c r="T44" i="5"/>
  <c r="G42" i="13"/>
  <c r="G19" i="13"/>
  <c r="S20" i="5"/>
  <c r="T20" i="5"/>
  <c r="Q10" i="13"/>
  <c r="V6" i="14" s="1"/>
  <c r="J12" i="12"/>
  <c r="P32" i="16"/>
  <c r="P33" i="16"/>
  <c r="I52" i="11"/>
  <c r="R11" i="14"/>
  <c r="M22" i="16"/>
  <c r="M23" i="16"/>
  <c r="C50" i="16"/>
  <c r="C51" i="16"/>
  <c r="J17" i="14"/>
  <c r="Q2" i="13"/>
  <c r="J4" i="12"/>
  <c r="C31" i="14"/>
  <c r="E31" i="14"/>
  <c r="D32" i="15"/>
  <c r="C15" i="15"/>
  <c r="V4" i="14"/>
  <c r="E26" i="14"/>
  <c r="D27" i="15"/>
  <c r="M40" i="16"/>
  <c r="M41" i="16"/>
  <c r="E18" i="15"/>
  <c r="H17" i="14"/>
  <c r="K28" i="13"/>
  <c r="W36" i="9"/>
  <c r="AF35" i="9"/>
  <c r="P27" i="15"/>
  <c r="G26" i="14"/>
  <c r="N27" i="15"/>
  <c r="J27" i="15"/>
  <c r="F12" i="16"/>
  <c r="F13" i="16"/>
  <c r="G6" i="16"/>
  <c r="G7" i="16"/>
  <c r="L3" i="14"/>
  <c r="M53" i="16"/>
  <c r="M52" i="16"/>
  <c r="M8" i="13"/>
  <c r="AA16" i="9"/>
  <c r="R3" i="14"/>
  <c r="M7" i="16"/>
  <c r="M6" i="16"/>
  <c r="F22" i="13"/>
  <c r="M24" i="5"/>
  <c r="I37" i="10"/>
  <c r="L36" i="10"/>
  <c r="O53" i="16"/>
  <c r="O52" i="16"/>
  <c r="M43" i="16"/>
  <c r="M42" i="16"/>
  <c r="F51" i="16"/>
  <c r="F50" i="16"/>
  <c r="P34" i="16"/>
  <c r="P35" i="16"/>
  <c r="AF22" i="9"/>
  <c r="AG22" i="9"/>
  <c r="K15" i="13"/>
  <c r="W22" i="9"/>
  <c r="O33" i="16"/>
  <c r="O32" i="16"/>
  <c r="L58" i="10"/>
  <c r="I59" i="10"/>
  <c r="E10" i="14"/>
  <c r="D11" i="15"/>
  <c r="K60" i="13"/>
  <c r="W68" i="9"/>
  <c r="AF67" i="9"/>
  <c r="S46" i="5"/>
  <c r="G44" i="13"/>
  <c r="O2" i="13"/>
  <c r="AE10" i="9"/>
  <c r="N15" i="13"/>
  <c r="AC22" i="9"/>
  <c r="L22" i="10"/>
  <c r="I23" i="10"/>
  <c r="M42" i="13"/>
  <c r="AA50" i="9"/>
  <c r="H51" i="13"/>
  <c r="M53" i="10"/>
  <c r="M46" i="5"/>
  <c r="F44" i="13"/>
  <c r="O29" i="16"/>
  <c r="O28" i="16"/>
  <c r="T14" i="14"/>
  <c r="F59" i="16"/>
  <c r="F58" i="16"/>
  <c r="N2" i="13"/>
  <c r="AC10" i="9"/>
  <c r="N40" i="16"/>
  <c r="N41" i="16"/>
  <c r="K18" i="13"/>
  <c r="W26" i="9"/>
  <c r="AF25" i="9"/>
  <c r="AG26" i="9"/>
  <c r="W59" i="8"/>
  <c r="J59" i="13"/>
  <c r="G43" i="16"/>
  <c r="G42" i="16"/>
  <c r="N10" i="13"/>
  <c r="AC18" i="9"/>
  <c r="P13" i="16"/>
  <c r="P12" i="16"/>
  <c r="L42" i="10"/>
  <c r="I43" i="10"/>
  <c r="M5" i="10"/>
  <c r="H2" i="13"/>
  <c r="W54" i="9"/>
  <c r="K46" i="13"/>
  <c r="AF53" i="9"/>
  <c r="T29" i="14"/>
  <c r="O59" i="16"/>
  <c r="O58" i="16"/>
  <c r="E24" i="14"/>
  <c r="D25" i="15"/>
  <c r="L7" i="16"/>
  <c r="L6" i="16"/>
  <c r="Q3" i="14"/>
  <c r="G58" i="16"/>
  <c r="G59" i="16"/>
  <c r="C17" i="15"/>
  <c r="Q21" i="14"/>
  <c r="L10" i="10"/>
  <c r="I11" i="10"/>
  <c r="T14" i="5"/>
  <c r="Z66" i="9"/>
  <c r="M59" i="13"/>
  <c r="AB66" i="9"/>
  <c r="N59" i="13"/>
  <c r="AD66" i="9"/>
  <c r="O59" i="13"/>
  <c r="V66" i="9"/>
  <c r="X66" i="9"/>
  <c r="L59" i="13"/>
  <c r="Y60" i="9"/>
  <c r="R21" i="14"/>
  <c r="K11" i="13"/>
  <c r="AF18" i="9"/>
  <c r="G14" i="16"/>
  <c r="G15" i="16"/>
  <c r="C25" i="16"/>
  <c r="C24" i="16"/>
  <c r="T48" i="5"/>
  <c r="L54" i="16"/>
  <c r="L55" i="16"/>
  <c r="G10" i="16"/>
  <c r="G11" i="16"/>
  <c r="G49" i="16"/>
  <c r="G48" i="16"/>
  <c r="Q49" i="16"/>
  <c r="Q48" i="16"/>
  <c r="E16" i="14"/>
  <c r="D17" i="15"/>
  <c r="AF14" i="9"/>
  <c r="K7" i="13"/>
  <c r="J47" i="10"/>
  <c r="H47" i="10"/>
  <c r="L47" i="10"/>
  <c r="H45" i="13"/>
  <c r="Q16" i="14"/>
  <c r="N16" i="13"/>
  <c r="AC24" i="9"/>
  <c r="I55" i="10"/>
  <c r="L54" i="10"/>
  <c r="AA44" i="9"/>
  <c r="M36" i="13"/>
  <c r="AC58" i="9"/>
  <c r="I60" i="16"/>
  <c r="I61" i="16"/>
  <c r="L6" i="10"/>
  <c r="I7" i="10"/>
  <c r="H25" i="10"/>
  <c r="J25" i="10"/>
  <c r="M34" i="13"/>
  <c r="AA42" i="9"/>
  <c r="J60" i="13"/>
  <c r="X61" i="8"/>
  <c r="AE42" i="9"/>
  <c r="O34" i="13"/>
  <c r="L8" i="13"/>
  <c r="Y16" i="9"/>
  <c r="H60" i="16"/>
  <c r="H61" i="16"/>
  <c r="F54" i="16"/>
  <c r="F55" i="16"/>
  <c r="AC50" i="9"/>
  <c r="N42" i="13"/>
  <c r="M60" i="13"/>
  <c r="AA68" i="9"/>
  <c r="O15" i="14"/>
  <c r="L60" i="13"/>
  <c r="Y68" i="9"/>
  <c r="Q30" i="16"/>
  <c r="Q31" i="16"/>
  <c r="K41" i="10"/>
  <c r="K2" i="13"/>
  <c r="AF9" i="9"/>
  <c r="AG10" i="9"/>
  <c r="W10" i="9"/>
  <c r="F43" i="16"/>
  <c r="F42" i="16"/>
  <c r="AA18" i="9"/>
  <c r="M10" i="13"/>
  <c r="V15" i="14"/>
  <c r="O42" i="13"/>
  <c r="AE50" i="9"/>
  <c r="AA26" i="9"/>
  <c r="M18" i="13"/>
  <c r="Q13" i="16"/>
  <c r="Q12" i="16"/>
  <c r="I41" i="10"/>
  <c r="L40" i="10"/>
  <c r="AE18" i="9"/>
  <c r="O10" i="13"/>
  <c r="T6" i="14" s="1"/>
  <c r="I39" i="10"/>
  <c r="L38" i="10"/>
  <c r="I15" i="14"/>
  <c r="F30" i="16"/>
  <c r="F31" i="16"/>
  <c r="F19" i="16"/>
  <c r="F18" i="16"/>
  <c r="L44" i="10"/>
  <c r="I45" i="10"/>
  <c r="L32" i="10"/>
  <c r="I33" i="10"/>
  <c r="AE46" i="9"/>
  <c r="K11" i="10"/>
  <c r="S6" i="14"/>
  <c r="S62" i="5"/>
  <c r="G60" i="13"/>
  <c r="L31" i="14" s="1"/>
  <c r="F49" i="16"/>
  <c r="F48" i="16"/>
  <c r="M27" i="14"/>
  <c r="N27" i="14"/>
  <c r="H28" i="15"/>
  <c r="F44" i="16"/>
  <c r="F45" i="16"/>
  <c r="I22" i="14"/>
  <c r="L37" i="10"/>
  <c r="H35" i="13"/>
  <c r="Q4" i="16"/>
  <c r="Q5" i="16"/>
  <c r="V2" i="14"/>
  <c r="F60" i="13"/>
  <c r="M62" i="5"/>
  <c r="T62" i="5" s="1"/>
  <c r="K32" i="13"/>
  <c r="W40" i="9"/>
  <c r="AF39" i="9"/>
  <c r="W25" i="8"/>
  <c r="J25" i="13"/>
  <c r="K61" i="13"/>
  <c r="AF68" i="9"/>
  <c r="K19" i="10"/>
  <c r="J42" i="16"/>
  <c r="J43" i="16"/>
  <c r="AF58" i="9"/>
  <c r="K51" i="13"/>
  <c r="P26" i="14"/>
  <c r="K27" i="15" s="1"/>
  <c r="J50" i="16"/>
  <c r="J51" i="16"/>
  <c r="AG58" i="9"/>
  <c r="L18" i="10"/>
  <c r="I19" i="10"/>
  <c r="R16" i="14"/>
  <c r="T10" i="5"/>
  <c r="Q8" i="16"/>
  <c r="Q9" i="16"/>
  <c r="K49" i="10"/>
  <c r="F23" i="16"/>
  <c r="F22" i="16"/>
  <c r="I11" i="14"/>
  <c r="L13" i="10"/>
  <c r="H11" i="13"/>
  <c r="AE24" i="9"/>
  <c r="O16" i="13"/>
  <c r="N36" i="13"/>
  <c r="AC44" i="9"/>
  <c r="O55" i="16"/>
  <c r="O54" i="16"/>
  <c r="N54" i="16"/>
  <c r="N55" i="16"/>
  <c r="N53" i="16"/>
  <c r="N52" i="16"/>
  <c r="T12" i="14"/>
  <c r="R27" i="14"/>
  <c r="N33" i="16"/>
  <c r="N32" i="16"/>
  <c r="W42" i="9"/>
  <c r="K34" i="13"/>
  <c r="AF41" i="9"/>
  <c r="AG42" i="9"/>
  <c r="N8" i="13"/>
  <c r="AC16" i="9"/>
  <c r="G50" i="16"/>
  <c r="G51" i="16"/>
  <c r="N43" i="16"/>
  <c r="N42" i="16"/>
  <c r="Q29" i="14"/>
  <c r="L58" i="16"/>
  <c r="L59" i="16"/>
  <c r="L28" i="13"/>
  <c r="Y36" i="9"/>
  <c r="J46" i="13"/>
  <c r="X47" i="8"/>
  <c r="AF23" i="9"/>
  <c r="W24" i="9"/>
  <c r="K16" i="13"/>
  <c r="J15" i="13"/>
  <c r="H20" i="15"/>
  <c r="AE44" i="9"/>
  <c r="O36" i="13"/>
  <c r="F39" i="16"/>
  <c r="F38" i="16"/>
  <c r="AF30" i="9"/>
  <c r="AG30" i="9"/>
  <c r="K23" i="13"/>
  <c r="P12" i="14"/>
  <c r="L56" i="10"/>
  <c r="I57" i="10"/>
  <c r="Q37" i="16"/>
  <c r="Q36" i="16"/>
  <c r="V18" i="14"/>
  <c r="M54" i="13"/>
  <c r="AA62" i="9"/>
  <c r="J30" i="16"/>
  <c r="J31" i="16"/>
  <c r="F41" i="16"/>
  <c r="F40" i="16"/>
  <c r="AC56" i="9"/>
  <c r="N48" i="13"/>
  <c r="I26" i="16"/>
  <c r="I27" i="16"/>
  <c r="C25" i="15"/>
  <c r="S25" i="14"/>
  <c r="M16" i="13"/>
  <c r="AA24" i="9"/>
  <c r="AF43" i="9"/>
  <c r="AG44" i="9"/>
  <c r="W44" i="9"/>
  <c r="K36" i="13"/>
  <c r="P19" i="14" s="1"/>
  <c r="Q21" i="16"/>
  <c r="Q20" i="16"/>
  <c r="V10" i="14"/>
  <c r="G23" i="16"/>
  <c r="G22" i="16"/>
  <c r="L11" i="14"/>
  <c r="W62" i="9"/>
  <c r="K54" i="13"/>
  <c r="AF61" i="9"/>
  <c r="L25" i="14"/>
  <c r="L49" i="10"/>
  <c r="H47" i="13"/>
  <c r="W56" i="9"/>
  <c r="K48" i="13"/>
  <c r="AF55" i="9"/>
  <c r="P38" i="16"/>
  <c r="P39" i="16"/>
  <c r="U19" i="14"/>
  <c r="O28" i="13"/>
  <c r="AE36" i="9"/>
  <c r="AC30" i="9"/>
  <c r="H31" i="15"/>
  <c r="M30" i="14"/>
  <c r="N30" i="14"/>
  <c r="G33" i="16"/>
  <c r="G32" i="16"/>
  <c r="L16" i="14"/>
  <c r="AA20" i="9"/>
  <c r="M12" i="13"/>
  <c r="R7" i="14"/>
  <c r="Y62" i="9"/>
  <c r="L54" i="13"/>
  <c r="P45" i="16"/>
  <c r="P44" i="16"/>
  <c r="K8" i="13"/>
  <c r="W16" i="9"/>
  <c r="AF15" i="9"/>
  <c r="AG16" i="9"/>
  <c r="O15" i="13"/>
  <c r="AE22" i="9"/>
  <c r="K6" i="16"/>
  <c r="K7" i="16"/>
  <c r="P3" i="14"/>
  <c r="AE56" i="9"/>
  <c r="O48" i="13"/>
  <c r="Q63" i="16"/>
  <c r="Q62" i="16"/>
  <c r="Q35" i="16"/>
  <c r="Q34" i="16"/>
  <c r="K49" i="13"/>
  <c r="P25" i="14"/>
  <c r="AF56" i="9"/>
  <c r="P19" i="16"/>
  <c r="P18" i="16"/>
  <c r="G22" i="13"/>
  <c r="S24" i="5"/>
  <c r="L41" i="10"/>
  <c r="H39" i="13"/>
  <c r="C11" i="15"/>
  <c r="H15" i="15"/>
  <c r="M14" i="14"/>
  <c r="N14" i="14"/>
  <c r="N24" i="16"/>
  <c r="N25" i="16"/>
  <c r="J36" i="16"/>
  <c r="J37" i="16"/>
  <c r="L12" i="13"/>
  <c r="Y20" i="9"/>
  <c r="AC14" i="9"/>
  <c r="N6" i="13"/>
  <c r="N54" i="13"/>
  <c r="S28" i="14"/>
  <c r="AC62" i="9"/>
  <c r="C20" i="15"/>
  <c r="O8" i="13"/>
  <c r="AE16" i="9"/>
  <c r="C29" i="15"/>
  <c r="L48" i="13"/>
  <c r="Q25" i="14" s="1"/>
  <c r="Y56" i="9"/>
  <c r="V26" i="14"/>
  <c r="Q27" i="15" s="1"/>
  <c r="Q52" i="16"/>
  <c r="Q53" i="16"/>
  <c r="J24" i="10"/>
  <c r="H24" i="10"/>
  <c r="R29" i="14"/>
  <c r="M58" i="16"/>
  <c r="M59" i="16"/>
  <c r="H14" i="13"/>
  <c r="M17" i="10"/>
  <c r="N12" i="13"/>
  <c r="AC20" i="9"/>
  <c r="L6" i="13"/>
  <c r="Y14" i="9"/>
  <c r="R20" i="14"/>
  <c r="AE62" i="9"/>
  <c r="O54" i="13"/>
  <c r="T28" i="14" s="1"/>
  <c r="J9" i="16"/>
  <c r="J8" i="16"/>
  <c r="AE68" i="9"/>
  <c r="O60" i="13"/>
  <c r="T40" i="5"/>
  <c r="L52" i="16"/>
  <c r="L53" i="16"/>
  <c r="L51" i="10"/>
  <c r="H49" i="13"/>
  <c r="M32" i="16"/>
  <c r="M33" i="16"/>
  <c r="Q14" i="16"/>
  <c r="Q15" i="16"/>
  <c r="L15" i="13"/>
  <c r="Y22" i="9"/>
  <c r="AA56" i="9"/>
  <c r="M48" i="13"/>
  <c r="H63" i="10"/>
  <c r="J63" i="10"/>
  <c r="K51" i="10"/>
  <c r="Y50" i="9"/>
  <c r="L42" i="13"/>
  <c r="Q22" i="14" s="1"/>
  <c r="C13" i="15"/>
  <c r="V65" i="9"/>
  <c r="X65" i="9"/>
  <c r="Z65" i="9"/>
  <c r="AD65" i="9"/>
  <c r="AB65" i="9"/>
  <c r="M4" i="14"/>
  <c r="N4" i="14"/>
  <c r="H5" i="15"/>
  <c r="M55" i="16"/>
  <c r="M54" i="16"/>
  <c r="L42" i="16"/>
  <c r="L43" i="16"/>
  <c r="AF19" i="9"/>
  <c r="W20" i="9"/>
  <c r="K12" i="13"/>
  <c r="P48" i="16"/>
  <c r="P49" i="16"/>
  <c r="W14" i="9"/>
  <c r="K6" i="13"/>
  <c r="P4" i="14" s="1"/>
  <c r="AF13" i="9"/>
  <c r="H7" i="15"/>
  <c r="N7" i="16"/>
  <c r="N6" i="16"/>
  <c r="S3" i="14"/>
  <c r="N60" i="13"/>
  <c r="AC68" i="9"/>
  <c r="G41" i="16"/>
  <c r="G40" i="16"/>
  <c r="L20" i="14"/>
  <c r="M15" i="13"/>
  <c r="AA22" i="9"/>
  <c r="L41" i="16"/>
  <c r="L40" i="16"/>
  <c r="T15" i="14"/>
  <c r="S29" i="14"/>
  <c r="N59" i="16"/>
  <c r="N58" i="16"/>
  <c r="O42" i="16"/>
  <c r="O43" i="16"/>
  <c r="I51" i="10"/>
  <c r="L50" i="10"/>
  <c r="K42" i="13"/>
  <c r="AF49" i="9"/>
  <c r="W50" i="9"/>
  <c r="J58" i="13"/>
  <c r="X59" i="8"/>
  <c r="H30" i="15"/>
  <c r="M29" i="14"/>
  <c r="N29" i="14"/>
  <c r="K28" i="16"/>
  <c r="K29" i="16"/>
  <c r="P14" i="14"/>
  <c r="M24" i="14"/>
  <c r="N24" i="14"/>
  <c r="H25" i="15"/>
  <c r="AE20" i="9"/>
  <c r="O12" i="13"/>
  <c r="T7" i="14" s="1"/>
  <c r="F9" i="16"/>
  <c r="F8" i="16"/>
  <c r="O6" i="13"/>
  <c r="T4" i="14" s="1"/>
  <c r="AE14" i="9"/>
  <c r="AF46" i="9"/>
  <c r="AG46" i="9" s="1"/>
  <c r="K39" i="13"/>
  <c r="P20" i="14"/>
  <c r="X43" i="8"/>
  <c r="J42" i="13"/>
  <c r="AF20" i="9"/>
  <c r="AG20" i="9" s="1"/>
  <c r="K13" i="13"/>
  <c r="P7" i="14"/>
  <c r="I19" i="14"/>
  <c r="Y46" i="9"/>
  <c r="N29" i="16"/>
  <c r="N28" i="16"/>
  <c r="S14" i="14"/>
  <c r="AF36" i="9"/>
  <c r="AG36" i="9" s="1"/>
  <c r="K29" i="13"/>
  <c r="G38" i="16"/>
  <c r="G39" i="16"/>
  <c r="J60" i="12"/>
  <c r="Q58" i="13"/>
  <c r="V30" i="14" s="1"/>
  <c r="Q39" i="16"/>
  <c r="Q38" i="16"/>
  <c r="V19" i="14"/>
  <c r="L29" i="10"/>
  <c r="H27" i="13"/>
  <c r="T12" i="5"/>
  <c r="D13" i="14"/>
  <c r="G37" i="16"/>
  <c r="G36" i="16"/>
  <c r="L8" i="10"/>
  <c r="I9" i="10"/>
  <c r="M6" i="13"/>
  <c r="AA14" i="9"/>
  <c r="H46" i="10"/>
  <c r="J46" i="10"/>
  <c r="M2" i="13"/>
  <c r="AA10" i="9"/>
  <c r="F57" i="16"/>
  <c r="F56" i="16"/>
  <c r="L27" i="10"/>
  <c r="I27" i="10"/>
  <c r="H28" i="13"/>
  <c r="H9" i="15"/>
  <c r="M8" i="14"/>
  <c r="N8" i="14"/>
  <c r="AE54" i="9"/>
  <c r="O46" i="13"/>
  <c r="I60" i="11"/>
  <c r="P58" i="13"/>
  <c r="U30" i="14"/>
  <c r="O25" i="16"/>
  <c r="O24" i="16"/>
  <c r="G12" i="16"/>
  <c r="G13" i="16"/>
  <c r="N18" i="13"/>
  <c r="AC26" i="9"/>
  <c r="J20" i="16"/>
  <c r="J21" i="16"/>
  <c r="O10" i="14"/>
  <c r="F7" i="16"/>
  <c r="F6" i="16"/>
  <c r="I3" i="14"/>
  <c r="U17" i="14"/>
  <c r="P18" i="15"/>
  <c r="J39" i="16"/>
  <c r="J38" i="16"/>
  <c r="O19" i="14"/>
  <c r="Q7" i="14"/>
  <c r="V31" i="14"/>
  <c r="I13" i="10"/>
  <c r="L12" i="10"/>
  <c r="AA54" i="9"/>
  <c r="M46" i="13"/>
  <c r="R24" i="14" s="1"/>
  <c r="AC46" i="9"/>
  <c r="P37" i="16"/>
  <c r="P36" i="16"/>
  <c r="U18" i="14"/>
  <c r="J8" i="13"/>
  <c r="X9" i="8"/>
  <c r="Q56" i="16"/>
  <c r="Q57" i="16"/>
  <c r="U22" i="14"/>
  <c r="T56" i="5"/>
  <c r="H10" i="15"/>
  <c r="L46" i="13"/>
  <c r="Y54" i="9"/>
  <c r="C31" i="15"/>
  <c r="E30" i="14"/>
  <c r="D31" i="15"/>
  <c r="O4" i="14"/>
  <c r="L2" i="13"/>
  <c r="Y10" i="9"/>
  <c r="G56" i="16"/>
  <c r="G57" i="16"/>
  <c r="O41" i="16"/>
  <c r="O40" i="16"/>
  <c r="AB32" i="9"/>
  <c r="N25" i="13"/>
  <c r="AD32" i="9"/>
  <c r="O25" i="13"/>
  <c r="Z32" i="9"/>
  <c r="M25" i="13"/>
  <c r="V32" i="9"/>
  <c r="X32" i="9"/>
  <c r="L25" i="13"/>
  <c r="K39" i="10"/>
  <c r="K17" i="13"/>
  <c r="AF24" i="9"/>
  <c r="T26" i="14"/>
  <c r="O27" i="15" s="1"/>
  <c r="M7" i="14"/>
  <c r="N7" i="14"/>
  <c r="H8" i="15"/>
  <c r="L15" i="10"/>
  <c r="H13" i="13"/>
  <c r="T58" i="5"/>
  <c r="T31" i="14"/>
  <c r="K15" i="10"/>
  <c r="J26" i="12"/>
  <c r="Q24" i="13"/>
  <c r="V13" i="14"/>
  <c r="AE26" i="9"/>
  <c r="O18" i="13"/>
  <c r="P15" i="16"/>
  <c r="P14" i="16"/>
  <c r="G19" i="16"/>
  <c r="G18" i="16"/>
  <c r="L10" i="14"/>
  <c r="G21" i="16"/>
  <c r="G20" i="16"/>
  <c r="J62" i="10"/>
  <c r="K63" i="10"/>
  <c r="H62" i="10"/>
  <c r="O32" i="13"/>
  <c r="T17" i="14" s="1"/>
  <c r="O18" i="15" s="1"/>
  <c r="AE40" i="9"/>
  <c r="L57" i="10"/>
  <c r="H55" i="13"/>
  <c r="M25" i="16"/>
  <c r="M24" i="16"/>
  <c r="Y18" i="9"/>
  <c r="L10" i="13"/>
  <c r="Q6" i="14"/>
  <c r="T21" i="14"/>
  <c r="K43" i="10"/>
  <c r="N46" i="13"/>
  <c r="AC54" i="9"/>
  <c r="J15" i="16"/>
  <c r="J14" i="16"/>
  <c r="I20" i="14"/>
  <c r="L31" i="10"/>
  <c r="M31" i="10" s="1"/>
  <c r="H29" i="13"/>
  <c r="L14" i="10"/>
  <c r="I15" i="10"/>
  <c r="I26" i="11"/>
  <c r="P24" i="13"/>
  <c r="U13" i="14" s="1"/>
  <c r="L18" i="13"/>
  <c r="Y26" i="9"/>
  <c r="H3" i="15"/>
  <c r="M2" i="14"/>
  <c r="N2" i="14"/>
  <c r="Q44" i="16"/>
  <c r="Q45" i="16"/>
  <c r="T18" i="5"/>
  <c r="G44" i="16"/>
  <c r="G45" i="16"/>
  <c r="L22" i="14"/>
  <c r="C62" i="16"/>
  <c r="C63" i="16"/>
  <c r="N32" i="13"/>
  <c r="AC40" i="9"/>
  <c r="P11" i="16"/>
  <c r="P10" i="16"/>
  <c r="U5" i="14"/>
  <c r="I21" i="14"/>
  <c r="AF17" i="9"/>
  <c r="K10" i="13"/>
  <c r="P6" i="14" s="1"/>
  <c r="W18" i="9"/>
  <c r="P20" i="16"/>
  <c r="P21" i="16"/>
  <c r="U10" i="14"/>
  <c r="S4" i="14"/>
  <c r="R26" i="14"/>
  <c r="M27" i="15"/>
  <c r="J24" i="13"/>
  <c r="O13" i="14" s="1"/>
  <c r="K33" i="13"/>
  <c r="P17" i="14"/>
  <c r="K18" i="15"/>
  <c r="AF40" i="9"/>
  <c r="AG40" i="9" s="1"/>
  <c r="Q10" i="16"/>
  <c r="Q11" i="16"/>
  <c r="V5" i="14"/>
  <c r="I28" i="14"/>
  <c r="G9" i="16"/>
  <c r="G8" i="16"/>
  <c r="P51" i="16"/>
  <c r="P50" i="16"/>
  <c r="F15" i="16"/>
  <c r="F14" i="16"/>
  <c r="Q26" i="14"/>
  <c r="L27" i="15" s="1"/>
  <c r="Z31" i="9"/>
  <c r="AD31" i="9"/>
  <c r="X31" i="9"/>
  <c r="V31" i="9"/>
  <c r="AB31" i="9"/>
  <c r="S17" i="14"/>
  <c r="N18" i="15"/>
  <c r="R28" i="14"/>
  <c r="P5" i="16"/>
  <c r="P4" i="16"/>
  <c r="U2" i="14"/>
  <c r="AA40" i="9"/>
  <c r="M32" i="13"/>
  <c r="R17" i="14"/>
  <c r="M18" i="15"/>
  <c r="T8" i="5"/>
  <c r="J57" i="16"/>
  <c r="J56" i="16"/>
  <c r="AF38" i="9"/>
  <c r="AG38" i="9"/>
  <c r="K31" i="13"/>
  <c r="P16" i="14"/>
  <c r="K41" i="13"/>
  <c r="P21" i="14"/>
  <c r="AF48" i="9"/>
  <c r="AG48" i="9"/>
  <c r="J30" i="14"/>
  <c r="F31" i="15"/>
  <c r="M29" i="10"/>
  <c r="H26" i="13"/>
  <c r="L19" i="10"/>
  <c r="H17" i="13"/>
  <c r="L32" i="16"/>
  <c r="L33" i="16"/>
  <c r="V22" i="14"/>
  <c r="J18" i="16"/>
  <c r="J19" i="16"/>
  <c r="L32" i="13"/>
  <c r="Y40" i="9"/>
  <c r="O7" i="16"/>
  <c r="O6" i="16"/>
  <c r="T3" i="14"/>
  <c r="I9" i="14"/>
  <c r="M9" i="14"/>
  <c r="N9" i="14"/>
  <c r="S21" i="14"/>
  <c r="L21" i="10"/>
  <c r="I21" i="10"/>
  <c r="Q50" i="16"/>
  <c r="Q51" i="16"/>
  <c r="K55" i="10"/>
  <c r="V8" i="14"/>
  <c r="Q17" i="16"/>
  <c r="Q16" i="16"/>
  <c r="AF54" i="9"/>
  <c r="AG54" i="9" s="1"/>
  <c r="K47" i="13"/>
  <c r="P24" i="14"/>
  <c r="O7" i="14"/>
  <c r="I10" i="14"/>
  <c r="F21" i="16"/>
  <c r="F20" i="16"/>
  <c r="W58" i="9"/>
  <c r="H14" i="15"/>
  <c r="M13" i="14"/>
  <c r="N13" i="14"/>
  <c r="L34" i="13"/>
  <c r="Y42" i="9"/>
  <c r="L5" i="14"/>
  <c r="AF62" i="9"/>
  <c r="K55" i="13"/>
  <c r="P28" i="14"/>
  <c r="P30" i="16"/>
  <c r="P31" i="16"/>
  <c r="P8" i="16"/>
  <c r="P9" i="16"/>
  <c r="E28" i="14"/>
  <c r="D29" i="15"/>
  <c r="L28" i="16"/>
  <c r="L29" i="16"/>
  <c r="Q14" i="14"/>
  <c r="O12" i="14"/>
  <c r="J25" i="16"/>
  <c r="J24" i="16"/>
  <c r="L18" i="14"/>
  <c r="J35" i="16"/>
  <c r="J34" i="16"/>
  <c r="F18" i="15"/>
  <c r="K17" i="14"/>
  <c r="G18" i="15"/>
  <c r="U24" i="14"/>
  <c r="I49" i="10"/>
  <c r="L48" i="10"/>
  <c r="L23" i="14"/>
  <c r="L21" i="14"/>
  <c r="G54" i="16"/>
  <c r="G55" i="16"/>
  <c r="C6" i="15"/>
  <c r="T16" i="14"/>
  <c r="M28" i="13"/>
  <c r="R15" i="14" s="1"/>
  <c r="AA36" i="9"/>
  <c r="I6" i="14"/>
  <c r="Q19" i="16"/>
  <c r="Q18" i="16"/>
  <c r="AF50" i="9"/>
  <c r="K43" i="13"/>
  <c r="P22" i="14"/>
  <c r="P29" i="14"/>
  <c r="K59" i="16"/>
  <c r="K58" i="16"/>
  <c r="L11" i="10"/>
  <c r="H9" i="13"/>
  <c r="J2" i="13"/>
  <c r="X3" i="8"/>
  <c r="T50" i="5"/>
  <c r="C47" i="16"/>
  <c r="C46" i="16"/>
  <c r="AC48" i="9"/>
  <c r="L28" i="14"/>
  <c r="C32" i="15"/>
  <c r="T54" i="5"/>
  <c r="M29" i="16"/>
  <c r="M28" i="16"/>
  <c r="R14" i="14"/>
  <c r="L24" i="16"/>
  <c r="L25" i="16"/>
  <c r="AC36" i="9"/>
  <c r="N28" i="13"/>
  <c r="F11" i="16"/>
  <c r="F10" i="16"/>
  <c r="R22" i="14"/>
  <c r="T25" i="14"/>
  <c r="Y24" i="9"/>
  <c r="L16" i="13"/>
  <c r="Q9" i="14" s="1"/>
  <c r="C23" i="15"/>
  <c r="E22" i="14"/>
  <c r="D23" i="15"/>
  <c r="U8" i="14"/>
  <c r="P17" i="16"/>
  <c r="P16" i="16"/>
  <c r="L36" i="13"/>
  <c r="Y44" i="9"/>
  <c r="AC60" i="9"/>
  <c r="U6" i="14"/>
  <c r="R12" i="14"/>
  <c r="P62" i="16"/>
  <c r="P63" i="16"/>
  <c r="F37" i="16"/>
  <c r="F36" i="16"/>
  <c r="F32" i="16"/>
  <c r="F33" i="16"/>
  <c r="I16" i="14"/>
  <c r="K53" i="13"/>
  <c r="P27" i="14"/>
  <c r="AF60" i="9"/>
  <c r="AG60" i="9" s="1"/>
  <c r="AC38" i="9"/>
  <c r="T30" i="5"/>
  <c r="N34" i="13"/>
  <c r="AC42" i="9"/>
  <c r="P57" i="16"/>
  <c r="P56" i="16"/>
  <c r="Q10" i="15"/>
  <c r="G9" i="14"/>
  <c r="J10" i="15"/>
  <c r="L10" i="15"/>
  <c r="P10" i="15"/>
  <c r="M19" i="16"/>
  <c r="M18" i="16"/>
  <c r="K35" i="16"/>
  <c r="K34" i="16"/>
  <c r="M20" i="16"/>
  <c r="M21" i="16"/>
  <c r="R10" i="14"/>
  <c r="M37" i="16"/>
  <c r="M36" i="16"/>
  <c r="R18" i="14"/>
  <c r="F24" i="16"/>
  <c r="F25" i="16"/>
  <c r="O5" i="15"/>
  <c r="G4" i="14"/>
  <c r="J5" i="15"/>
  <c r="K5" i="15"/>
  <c r="P5" i="15"/>
  <c r="Q5" i="15"/>
  <c r="N5" i="15"/>
  <c r="O20" i="16"/>
  <c r="O21" i="16"/>
  <c r="T10" i="14"/>
  <c r="J45" i="16"/>
  <c r="J44" i="16"/>
  <c r="O22" i="14"/>
  <c r="N58" i="13"/>
  <c r="AC66" i="9"/>
  <c r="K24" i="16"/>
  <c r="Q9" i="15"/>
  <c r="G8" i="14"/>
  <c r="P9" i="15"/>
  <c r="H4" i="13"/>
  <c r="M7" i="10"/>
  <c r="L58" i="13"/>
  <c r="Y66" i="9"/>
  <c r="I25" i="10"/>
  <c r="L24" i="10"/>
  <c r="AG62" i="9"/>
  <c r="K13" i="16"/>
  <c r="K12" i="16"/>
  <c r="N38" i="16"/>
  <c r="N39" i="16"/>
  <c r="S19" i="14"/>
  <c r="K52" i="16"/>
  <c r="M11" i="16"/>
  <c r="M10" i="16"/>
  <c r="R5" i="14"/>
  <c r="Q61" i="16"/>
  <c r="Q60" i="16"/>
  <c r="J10" i="16"/>
  <c r="J11" i="16"/>
  <c r="O5" i="14"/>
  <c r="AG14" i="9"/>
  <c r="Q31" i="15"/>
  <c r="G30" i="14"/>
  <c r="P31" i="15"/>
  <c r="L44" i="16"/>
  <c r="L45" i="16"/>
  <c r="M3" i="14"/>
  <c r="N3" i="14"/>
  <c r="H4" i="15"/>
  <c r="N37" i="16"/>
  <c r="N36" i="16"/>
  <c r="S18" i="14"/>
  <c r="T8" i="14"/>
  <c r="O9" i="15"/>
  <c r="O16" i="16"/>
  <c r="O17" i="16"/>
  <c r="K19" i="16"/>
  <c r="K18" i="16"/>
  <c r="K36" i="16"/>
  <c r="K37" i="16"/>
  <c r="O13" i="16"/>
  <c r="O12" i="16"/>
  <c r="O36" i="16"/>
  <c r="O37" i="16"/>
  <c r="T18" i="14"/>
  <c r="M55" i="10"/>
  <c r="H52" i="13"/>
  <c r="G46" i="16"/>
  <c r="G47" i="16"/>
  <c r="H16" i="13"/>
  <c r="M19" i="10"/>
  <c r="H56" i="13"/>
  <c r="M59" i="10"/>
  <c r="M25" i="14"/>
  <c r="N25" i="14"/>
  <c r="H26" i="15"/>
  <c r="N50" i="16"/>
  <c r="N51" i="16"/>
  <c r="O19" i="16"/>
  <c r="O18" i="16"/>
  <c r="Q8" i="15"/>
  <c r="O8" i="15"/>
  <c r="L8" i="15"/>
  <c r="J8" i="15"/>
  <c r="M8" i="15"/>
  <c r="G7" i="14"/>
  <c r="K8" i="15"/>
  <c r="P8" i="15"/>
  <c r="N20" i="16"/>
  <c r="N21" i="16"/>
  <c r="S10" i="14"/>
  <c r="Q25" i="15"/>
  <c r="M25" i="15"/>
  <c r="G24" i="14"/>
  <c r="P25" i="15"/>
  <c r="K25" i="15"/>
  <c r="K14" i="16"/>
  <c r="K15" i="16"/>
  <c r="L63" i="10"/>
  <c r="H61" i="13"/>
  <c r="O56" i="16"/>
  <c r="O57" i="16"/>
  <c r="L51" i="16"/>
  <c r="L50" i="16"/>
  <c r="P31" i="14"/>
  <c r="M43" i="10"/>
  <c r="H40" i="13"/>
  <c r="T9" i="14"/>
  <c r="O10" i="15"/>
  <c r="T46" i="5"/>
  <c r="H24" i="15"/>
  <c r="J9" i="14"/>
  <c r="F10" i="15"/>
  <c r="Y32" i="9"/>
  <c r="L24" i="13"/>
  <c r="L48" i="16"/>
  <c r="L49" i="16"/>
  <c r="M51" i="16"/>
  <c r="M50" i="16"/>
  <c r="T24" i="5"/>
  <c r="R25" i="14"/>
  <c r="H38" i="13"/>
  <c r="M41" i="10"/>
  <c r="L63" i="16"/>
  <c r="L62" i="16"/>
  <c r="N18" i="16"/>
  <c r="N19" i="16"/>
  <c r="J5" i="16"/>
  <c r="J4" i="16"/>
  <c r="O2" i="14"/>
  <c r="J3" i="15"/>
  <c r="H46" i="13"/>
  <c r="J24" i="14"/>
  <c r="M49" i="10"/>
  <c r="H29" i="16"/>
  <c r="H28" i="16"/>
  <c r="AE32" i="9"/>
  <c r="O24" i="13"/>
  <c r="Q13" i="14"/>
  <c r="H10" i="13"/>
  <c r="M13" i="10"/>
  <c r="M8" i="16"/>
  <c r="M9" i="16"/>
  <c r="R8" i="14"/>
  <c r="M9" i="15"/>
  <c r="M17" i="16"/>
  <c r="M16" i="16"/>
  <c r="G24" i="16"/>
  <c r="G25" i="16"/>
  <c r="K10" i="16"/>
  <c r="K11" i="16"/>
  <c r="J62" i="16"/>
  <c r="J63" i="16"/>
  <c r="O31" i="14"/>
  <c r="K63" i="16"/>
  <c r="K62" i="16"/>
  <c r="H34" i="13"/>
  <c r="J18" i="14" s="1"/>
  <c r="M37" i="10"/>
  <c r="H6" i="15"/>
  <c r="M5" i="14"/>
  <c r="N5" i="14"/>
  <c r="H19" i="13"/>
  <c r="M21" i="10"/>
  <c r="AA32" i="9"/>
  <c r="M24" i="13"/>
  <c r="X25" i="8"/>
  <c r="H23" i="15"/>
  <c r="M22" i="14"/>
  <c r="N22" i="14"/>
  <c r="K25" i="13"/>
  <c r="AF32" i="9"/>
  <c r="L30" i="15"/>
  <c r="K30" i="15"/>
  <c r="M30" i="15"/>
  <c r="N30" i="15"/>
  <c r="J30" i="15"/>
  <c r="O30" i="15"/>
  <c r="Q30" i="15"/>
  <c r="G29" i="14"/>
  <c r="P30" i="15"/>
  <c r="H21" i="15"/>
  <c r="M20" i="14"/>
  <c r="N20" i="14"/>
  <c r="L9" i="16"/>
  <c r="L8" i="16"/>
  <c r="O10" i="16"/>
  <c r="O11" i="16"/>
  <c r="T5" i="14"/>
  <c r="J48" i="16"/>
  <c r="J49" i="16"/>
  <c r="O24" i="14"/>
  <c r="J25" i="15" s="1"/>
  <c r="N13" i="16"/>
  <c r="N12" i="16"/>
  <c r="F46" i="16"/>
  <c r="F47" i="16"/>
  <c r="H32" i="15"/>
  <c r="Q24" i="14"/>
  <c r="L25" i="15"/>
  <c r="J26" i="16"/>
  <c r="J27" i="16"/>
  <c r="P61" i="16"/>
  <c r="P60" i="16"/>
  <c r="H6" i="13"/>
  <c r="M9" i="10"/>
  <c r="Q8" i="14"/>
  <c r="L9" i="15"/>
  <c r="L16" i="16"/>
  <c r="L17" i="16"/>
  <c r="N30" i="16"/>
  <c r="N31" i="16"/>
  <c r="L36" i="16"/>
  <c r="L37" i="16"/>
  <c r="Q18" i="14"/>
  <c r="Q31" i="14"/>
  <c r="N48" i="16"/>
  <c r="N49" i="16"/>
  <c r="T13" i="14"/>
  <c r="N15" i="16"/>
  <c r="N14" i="16"/>
  <c r="AG56" i="9"/>
  <c r="M57" i="10"/>
  <c r="H54" i="13"/>
  <c r="J28" i="14" s="1"/>
  <c r="F29" i="15" s="1"/>
  <c r="L30" i="16"/>
  <c r="L31" i="16"/>
  <c r="M62" i="16"/>
  <c r="M63" i="16"/>
  <c r="L12" i="14"/>
  <c r="L14" i="15"/>
  <c r="P14" i="15"/>
  <c r="J14" i="15"/>
  <c r="G13" i="14"/>
  <c r="O14" i="15"/>
  <c r="Q14" i="15"/>
  <c r="R4" i="14"/>
  <c r="M5" i="15" s="1"/>
  <c r="O48" i="16"/>
  <c r="O49" i="16"/>
  <c r="J60" i="16"/>
  <c r="J61" i="16"/>
  <c r="K51" i="16"/>
  <c r="K50" i="16"/>
  <c r="M33" i="10"/>
  <c r="H30" i="13"/>
  <c r="N44" i="16"/>
  <c r="N45" i="16"/>
  <c r="J26" i="14"/>
  <c r="H52" i="16"/>
  <c r="H53" i="16"/>
  <c r="C14" i="15"/>
  <c r="E13" i="14"/>
  <c r="D14" i="15"/>
  <c r="H16" i="16"/>
  <c r="H17" i="16"/>
  <c r="J8" i="14"/>
  <c r="N56" i="16"/>
  <c r="N57" i="16"/>
  <c r="L57" i="16"/>
  <c r="L56" i="16"/>
  <c r="K25" i="16"/>
  <c r="F62" i="16"/>
  <c r="F63" i="16"/>
  <c r="L25" i="10"/>
  <c r="H23" i="13"/>
  <c r="O30" i="14"/>
  <c r="J31" i="15"/>
  <c r="L13" i="16"/>
  <c r="L12" i="16"/>
  <c r="S7" i="14"/>
  <c r="N8" i="15"/>
  <c r="S9" i="14"/>
  <c r="N10" i="15"/>
  <c r="N62" i="16"/>
  <c r="N63" i="16"/>
  <c r="N9" i="16"/>
  <c r="N8" i="16"/>
  <c r="H42" i="13"/>
  <c r="M45" i="10"/>
  <c r="O45" i="16"/>
  <c r="O44" i="16"/>
  <c r="M45" i="16"/>
  <c r="M44" i="16"/>
  <c r="E27" i="15"/>
  <c r="W26" i="14"/>
  <c r="H26" i="14"/>
  <c r="M18" i="14"/>
  <c r="N18" i="14"/>
  <c r="H19" i="15"/>
  <c r="J14" i="14"/>
  <c r="AG50" i="9"/>
  <c r="O58" i="13"/>
  <c r="AE66" i="9"/>
  <c r="K43" i="16"/>
  <c r="M15" i="16"/>
  <c r="M14" i="16"/>
  <c r="L35" i="16"/>
  <c r="L34" i="16"/>
  <c r="P3" i="15"/>
  <c r="Q3" i="15"/>
  <c r="G2" i="14"/>
  <c r="Q27" i="16"/>
  <c r="Q26" i="16"/>
  <c r="K44" i="16"/>
  <c r="K45" i="16"/>
  <c r="M58" i="13"/>
  <c r="AA66" i="9"/>
  <c r="K42" i="16"/>
  <c r="P5" i="14"/>
  <c r="O38" i="16"/>
  <c r="O39" i="16"/>
  <c r="T19" i="14"/>
  <c r="M12" i="16"/>
  <c r="M13" i="16"/>
  <c r="AF66" i="9"/>
  <c r="K59" i="13"/>
  <c r="K20" i="16"/>
  <c r="K21" i="16"/>
  <c r="P10" i="14"/>
  <c r="M51" i="10"/>
  <c r="H48" i="13"/>
  <c r="J25" i="14"/>
  <c r="L15" i="16"/>
  <c r="L14" i="16"/>
  <c r="M16" i="14"/>
  <c r="N16" i="14"/>
  <c r="H17" i="15"/>
  <c r="L38" i="16"/>
  <c r="L39" i="16"/>
  <c r="Q19" i="14"/>
  <c r="M34" i="16"/>
  <c r="M35" i="16"/>
  <c r="Q17" i="14"/>
  <c r="W17" i="14" s="1"/>
  <c r="L18" i="15"/>
  <c r="R18" i="15"/>
  <c r="L4" i="16"/>
  <c r="L5" i="16"/>
  <c r="Q2" i="14"/>
  <c r="L3" i="15"/>
  <c r="H31" i="16"/>
  <c r="H30" i="16"/>
  <c r="M6" i="14"/>
  <c r="N6" i="14"/>
  <c r="K58" i="13"/>
  <c r="AF65" i="9"/>
  <c r="AG66" i="9"/>
  <c r="W66" i="9"/>
  <c r="K25" i="10"/>
  <c r="O50" i="16"/>
  <c r="O51" i="16"/>
  <c r="K56" i="16"/>
  <c r="K57" i="16"/>
  <c r="K40" i="16"/>
  <c r="M23" i="10"/>
  <c r="H20" i="13"/>
  <c r="P8" i="14"/>
  <c r="K9" i="15"/>
  <c r="K17" i="16"/>
  <c r="K16" i="16"/>
  <c r="AG18" i="9"/>
  <c r="O8" i="16"/>
  <c r="O9" i="16"/>
  <c r="I31" i="14"/>
  <c r="Q4" i="14"/>
  <c r="L5" i="15"/>
  <c r="K41" i="16"/>
  <c r="K53" i="16"/>
  <c r="R30" i="14"/>
  <c r="M31" i="15"/>
  <c r="R9" i="14"/>
  <c r="M10" i="15"/>
  <c r="K30" i="16"/>
  <c r="K31" i="16"/>
  <c r="M31" i="16"/>
  <c r="M30" i="16"/>
  <c r="Q28" i="14"/>
  <c r="L20" i="16"/>
  <c r="L21" i="16"/>
  <c r="Q10" i="14"/>
  <c r="O35" i="16"/>
  <c r="O34" i="16"/>
  <c r="H25" i="13"/>
  <c r="M27" i="10"/>
  <c r="H12" i="15"/>
  <c r="M11" i="14"/>
  <c r="N11" i="14"/>
  <c r="M15" i="14"/>
  <c r="N15" i="14"/>
  <c r="K48" i="16"/>
  <c r="K49" i="16"/>
  <c r="M28" i="14"/>
  <c r="N28" i="14"/>
  <c r="H29" i="15"/>
  <c r="P26" i="16"/>
  <c r="P27" i="16"/>
  <c r="I63" i="10"/>
  <c r="L62" i="10"/>
  <c r="K9" i="16"/>
  <c r="K8" i="16"/>
  <c r="O63" i="16"/>
  <c r="O62" i="16"/>
  <c r="M19" i="14"/>
  <c r="N19" i="14"/>
  <c r="N11" i="16"/>
  <c r="N10" i="16"/>
  <c r="S5" i="14"/>
  <c r="R31" i="14"/>
  <c r="S24" i="14"/>
  <c r="N25" i="15"/>
  <c r="N4" i="16"/>
  <c r="N5" i="16"/>
  <c r="S2" i="14"/>
  <c r="N3" i="15"/>
  <c r="S8" i="14"/>
  <c r="N9" i="15"/>
  <c r="N16" i="16"/>
  <c r="N17" i="16"/>
  <c r="O15" i="16"/>
  <c r="O14" i="16"/>
  <c r="M15" i="15"/>
  <c r="P15" i="15"/>
  <c r="L15" i="15"/>
  <c r="O15" i="15"/>
  <c r="K15" i="15"/>
  <c r="Q15" i="15"/>
  <c r="G14" i="14"/>
  <c r="N15" i="15"/>
  <c r="H36" i="13"/>
  <c r="M39" i="10"/>
  <c r="K5" i="16"/>
  <c r="K4" i="16"/>
  <c r="M39" i="16"/>
  <c r="M38" i="16"/>
  <c r="R19" i="14"/>
  <c r="H4" i="16"/>
  <c r="H5" i="16"/>
  <c r="J2" i="14"/>
  <c r="P15" i="14"/>
  <c r="Q15" i="14"/>
  <c r="T22" i="14"/>
  <c r="M28" i="15"/>
  <c r="P28" i="15"/>
  <c r="L28" i="15"/>
  <c r="N28" i="15"/>
  <c r="Q28" i="15"/>
  <c r="O28" i="15"/>
  <c r="K28" i="15"/>
  <c r="G27" i="14"/>
  <c r="L11" i="16"/>
  <c r="L10" i="16"/>
  <c r="Q5" i="14"/>
  <c r="H8" i="13"/>
  <c r="J5" i="14" s="1"/>
  <c r="M11" i="10"/>
  <c r="O4" i="16"/>
  <c r="O5" i="16"/>
  <c r="T2" i="14"/>
  <c r="O3" i="15"/>
  <c r="R6" i="14"/>
  <c r="H12" i="13"/>
  <c r="J7" i="14" s="1"/>
  <c r="M15" i="10"/>
  <c r="M5" i="16"/>
  <c r="M4" i="16"/>
  <c r="R2" i="14"/>
  <c r="M3" i="15"/>
  <c r="L18" i="16"/>
  <c r="L19" i="16"/>
  <c r="T24" i="14"/>
  <c r="O25" i="15"/>
  <c r="N24" i="13"/>
  <c r="S13" i="14"/>
  <c r="N14" i="15"/>
  <c r="AC32" i="9"/>
  <c r="J15" i="14"/>
  <c r="F16" i="15"/>
  <c r="M10" i="14"/>
  <c r="N10" i="14"/>
  <c r="H11" i="15"/>
  <c r="K47" i="10"/>
  <c r="I23" i="14"/>
  <c r="M23" i="14" s="1"/>
  <c r="N23" i="14" s="1"/>
  <c r="M21" i="14"/>
  <c r="N21" i="14"/>
  <c r="H22" i="15"/>
  <c r="W32" i="9"/>
  <c r="AF31" i="9"/>
  <c r="K24" i="13"/>
  <c r="P13" i="14" s="1"/>
  <c r="K14" i="15" s="1"/>
  <c r="N34" i="16"/>
  <c r="N35" i="16"/>
  <c r="S31" i="14"/>
  <c r="P9" i="14"/>
  <c r="K10" i="15"/>
  <c r="M48" i="16"/>
  <c r="M49" i="16"/>
  <c r="L46" i="10"/>
  <c r="I47" i="10"/>
  <c r="S15" i="14"/>
  <c r="O31" i="16"/>
  <c r="O30" i="16"/>
  <c r="K39" i="16"/>
  <c r="K38" i="16"/>
  <c r="M56" i="16"/>
  <c r="M57" i="16"/>
  <c r="AG24" i="9"/>
  <c r="I12" i="14"/>
  <c r="G62" i="16"/>
  <c r="G63" i="16"/>
  <c r="P2" i="14"/>
  <c r="K3" i="15" s="1"/>
  <c r="S22" i="14"/>
  <c r="AG68" i="9"/>
  <c r="P18" i="14"/>
  <c r="F25" i="15"/>
  <c r="H58" i="16"/>
  <c r="H59" i="16"/>
  <c r="J29" i="14"/>
  <c r="H15" i="16"/>
  <c r="H14" i="16"/>
  <c r="M26" i="16"/>
  <c r="M27" i="16"/>
  <c r="E8" i="15"/>
  <c r="H7" i="14"/>
  <c r="K7" i="14"/>
  <c r="G8" i="15"/>
  <c r="W7" i="14"/>
  <c r="H60" i="13"/>
  <c r="M63" i="10"/>
  <c r="H29" i="14"/>
  <c r="E30" i="15"/>
  <c r="W29" i="14"/>
  <c r="O26" i="16"/>
  <c r="O27" i="16"/>
  <c r="H11" i="16"/>
  <c r="H10" i="16"/>
  <c r="Q22" i="15"/>
  <c r="K22" i="15"/>
  <c r="M22" i="15"/>
  <c r="G21" i="14"/>
  <c r="L22" i="15"/>
  <c r="P22" i="15"/>
  <c r="N22" i="15"/>
  <c r="O22" i="15"/>
  <c r="J22" i="15"/>
  <c r="F9" i="15"/>
  <c r="H45" i="16"/>
  <c r="H44" i="16"/>
  <c r="J22" i="14"/>
  <c r="E5" i="15"/>
  <c r="H4" i="14"/>
  <c r="W4" i="14"/>
  <c r="L26" i="16"/>
  <c r="L27" i="16"/>
  <c r="E9" i="15"/>
  <c r="H8" i="14"/>
  <c r="K8" i="14" s="1"/>
  <c r="G9" i="15" s="1"/>
  <c r="F8" i="15"/>
  <c r="E31" i="15"/>
  <c r="H30" i="14"/>
  <c r="K30" i="14"/>
  <c r="G31" i="15"/>
  <c r="N27" i="16"/>
  <c r="N26" i="16"/>
  <c r="L17" i="15"/>
  <c r="Q17" i="15"/>
  <c r="O17" i="15"/>
  <c r="P17" i="15"/>
  <c r="G16" i="14"/>
  <c r="K17" i="15"/>
  <c r="J17" i="15"/>
  <c r="N17" i="15"/>
  <c r="M17" i="15"/>
  <c r="M60" i="16"/>
  <c r="M61" i="16"/>
  <c r="E14" i="15"/>
  <c r="H13" i="14"/>
  <c r="H49" i="16"/>
  <c r="H48" i="16"/>
  <c r="K24" i="15"/>
  <c r="Q24" i="15"/>
  <c r="J24" i="15"/>
  <c r="G23" i="14"/>
  <c r="L24" i="15"/>
  <c r="P24" i="15"/>
  <c r="M24" i="15"/>
  <c r="N24" i="15"/>
  <c r="O24" i="15"/>
  <c r="H27" i="14"/>
  <c r="E28" i="15"/>
  <c r="K16" i="15"/>
  <c r="J16" i="15"/>
  <c r="M16" i="15"/>
  <c r="Q16" i="15"/>
  <c r="P16" i="15"/>
  <c r="N16" i="15"/>
  <c r="O16" i="15"/>
  <c r="L16" i="15"/>
  <c r="G15" i="14"/>
  <c r="N61" i="16"/>
  <c r="N60" i="16"/>
  <c r="M47" i="10"/>
  <c r="H44" i="13"/>
  <c r="O61" i="16"/>
  <c r="O60" i="16"/>
  <c r="F27" i="15"/>
  <c r="K26" i="14"/>
  <c r="G27" i="15"/>
  <c r="R27" i="15" s="1"/>
  <c r="E25" i="15"/>
  <c r="H24" i="14"/>
  <c r="K24" i="14"/>
  <c r="G25" i="15"/>
  <c r="W24" i="14"/>
  <c r="F19" i="15"/>
  <c r="L12" i="15"/>
  <c r="O12" i="15"/>
  <c r="G11" i="14"/>
  <c r="N12" i="15"/>
  <c r="K12" i="15"/>
  <c r="P12" i="15"/>
  <c r="M12" i="15"/>
  <c r="Q12" i="15"/>
  <c r="F26" i="15"/>
  <c r="K61" i="16"/>
  <c r="K60" i="16"/>
  <c r="H51" i="16"/>
  <c r="H50" i="16"/>
  <c r="F15" i="15"/>
  <c r="H13" i="15"/>
  <c r="M12" i="14"/>
  <c r="N12" i="14"/>
  <c r="H22" i="13"/>
  <c r="M25" i="10"/>
  <c r="H38" i="16"/>
  <c r="H39" i="16"/>
  <c r="J19" i="14"/>
  <c r="Q7" i="15"/>
  <c r="P7" i="15"/>
  <c r="G6" i="14"/>
  <c r="N7" i="15"/>
  <c r="M7" i="15"/>
  <c r="O7" i="15"/>
  <c r="L7" i="15"/>
  <c r="K7" i="15"/>
  <c r="H32" i="16"/>
  <c r="H33" i="16"/>
  <c r="J16" i="14"/>
  <c r="H42" i="16"/>
  <c r="H43" i="16"/>
  <c r="J21" i="14"/>
  <c r="J19" i="15"/>
  <c r="K19" i="15"/>
  <c r="P19" i="15"/>
  <c r="O19" i="15"/>
  <c r="G18" i="14"/>
  <c r="M19" i="15"/>
  <c r="Q19" i="15"/>
  <c r="N19" i="15"/>
  <c r="L19" i="15"/>
  <c r="J12" i="14"/>
  <c r="F13" i="15"/>
  <c r="J23" i="15"/>
  <c r="Q23" i="15"/>
  <c r="L23" i="15"/>
  <c r="K23" i="15"/>
  <c r="M23" i="15"/>
  <c r="N23" i="15"/>
  <c r="G22" i="14"/>
  <c r="P23" i="15"/>
  <c r="O23" i="15"/>
  <c r="P26" i="15"/>
  <c r="L26" i="15"/>
  <c r="N26" i="15"/>
  <c r="O26" i="15"/>
  <c r="M26" i="15"/>
  <c r="G25" i="14"/>
  <c r="J26" i="15"/>
  <c r="Q26" i="15"/>
  <c r="K26" i="15"/>
  <c r="E15" i="15"/>
  <c r="H14" i="14"/>
  <c r="K14" i="14" s="1"/>
  <c r="G15" i="15" s="1"/>
  <c r="J13" i="14"/>
  <c r="H26" i="16"/>
  <c r="H27" i="16"/>
  <c r="L60" i="16"/>
  <c r="L61" i="16"/>
  <c r="L20" i="15"/>
  <c r="Q20" i="15"/>
  <c r="N20" i="15"/>
  <c r="K20" i="15"/>
  <c r="M20" i="15"/>
  <c r="P20" i="15"/>
  <c r="O20" i="15"/>
  <c r="J20" i="15"/>
  <c r="G19" i="14"/>
  <c r="E3" i="15"/>
  <c r="H2" i="14"/>
  <c r="W2" i="14"/>
  <c r="K27" i="16"/>
  <c r="K26" i="16"/>
  <c r="H57" i="16"/>
  <c r="H56" i="16"/>
  <c r="H40" i="16"/>
  <c r="H41" i="16"/>
  <c r="H6" i="16"/>
  <c r="H7" i="16"/>
  <c r="J3" i="14"/>
  <c r="AG32" i="9"/>
  <c r="P30" i="14"/>
  <c r="K31" i="15"/>
  <c r="H9" i="16"/>
  <c r="H8" i="16"/>
  <c r="J4" i="14"/>
  <c r="H19" i="16"/>
  <c r="H18" i="16"/>
  <c r="H23" i="16"/>
  <c r="H22" i="16"/>
  <c r="J11" i="14"/>
  <c r="G20" i="14"/>
  <c r="Q21" i="15"/>
  <c r="L21" i="15"/>
  <c r="J21" i="15"/>
  <c r="N21" i="15"/>
  <c r="O21" i="15"/>
  <c r="M21" i="15"/>
  <c r="K21" i="15"/>
  <c r="P21" i="15"/>
  <c r="J10" i="14"/>
  <c r="H21" i="16"/>
  <c r="H20" i="16"/>
  <c r="R13" i="14"/>
  <c r="J6" i="15"/>
  <c r="K6" i="15"/>
  <c r="L6" i="15"/>
  <c r="Q6" i="15"/>
  <c r="N6" i="15"/>
  <c r="O6" i="15"/>
  <c r="G5" i="14"/>
  <c r="M6" i="15"/>
  <c r="P6" i="15"/>
  <c r="H12" i="16"/>
  <c r="H13" i="16"/>
  <c r="H54" i="16"/>
  <c r="H55" i="16"/>
  <c r="J27" i="14"/>
  <c r="P4" i="15"/>
  <c r="Q4" i="15"/>
  <c r="J4" i="15"/>
  <c r="O4" i="15"/>
  <c r="M4" i="15"/>
  <c r="N4" i="15"/>
  <c r="K4" i="15"/>
  <c r="G3" i="14"/>
  <c r="L4" i="15"/>
  <c r="S30" i="14"/>
  <c r="N31" i="15"/>
  <c r="E10" i="15"/>
  <c r="W9" i="14"/>
  <c r="H9" i="14"/>
  <c r="K9" i="14"/>
  <c r="G10" i="15"/>
  <c r="F6" i="15"/>
  <c r="F3" i="15"/>
  <c r="K2" i="14"/>
  <c r="G3" i="15"/>
  <c r="Q30" i="14"/>
  <c r="L31" i="15"/>
  <c r="K11" i="15"/>
  <c r="M11" i="15"/>
  <c r="J11" i="15"/>
  <c r="P11" i="15"/>
  <c r="N11" i="15"/>
  <c r="L11" i="15"/>
  <c r="G10" i="14"/>
  <c r="O11" i="15"/>
  <c r="Q11" i="15"/>
  <c r="M31" i="14"/>
  <c r="N31" i="14"/>
  <c r="H36" i="16"/>
  <c r="H37" i="16"/>
  <c r="J20" i="14"/>
  <c r="O29" i="15"/>
  <c r="G28" i="14"/>
  <c r="K29" i="15"/>
  <c r="N29" i="15"/>
  <c r="P29" i="15"/>
  <c r="Q29" i="15"/>
  <c r="J29" i="15"/>
  <c r="L29" i="15"/>
  <c r="M29" i="15"/>
  <c r="T30" i="14"/>
  <c r="O31" i="15"/>
  <c r="J6" i="14"/>
  <c r="F4" i="15"/>
  <c r="E23" i="15"/>
  <c r="H22" i="14"/>
  <c r="W22" i="14"/>
  <c r="F28" i="15"/>
  <c r="K27" i="14"/>
  <c r="G28" i="15"/>
  <c r="R25" i="15"/>
  <c r="E17" i="15"/>
  <c r="H16" i="14"/>
  <c r="K16" i="14"/>
  <c r="G17" i="15"/>
  <c r="W16" i="14"/>
  <c r="F23" i="15"/>
  <c r="K22" i="14"/>
  <c r="G23" i="15"/>
  <c r="H62" i="16"/>
  <c r="H63" i="16"/>
  <c r="F14" i="15"/>
  <c r="K13" i="14"/>
  <c r="G14" i="15"/>
  <c r="H47" i="16"/>
  <c r="H46" i="16"/>
  <c r="J23" i="14"/>
  <c r="H5" i="14"/>
  <c r="K5" i="14"/>
  <c r="G6" i="15"/>
  <c r="E6" i="15"/>
  <c r="W5" i="14"/>
  <c r="F12" i="15"/>
  <c r="W30" i="14"/>
  <c r="F21" i="15"/>
  <c r="R10" i="15"/>
  <c r="E7" i="15"/>
  <c r="H6" i="14"/>
  <c r="J31" i="14"/>
  <c r="E16" i="15"/>
  <c r="H15" i="14"/>
  <c r="K15" i="14"/>
  <c r="G16" i="15"/>
  <c r="W15" i="14"/>
  <c r="R31" i="15"/>
  <c r="F11" i="15"/>
  <c r="F17" i="15"/>
  <c r="E29" i="15"/>
  <c r="H28" i="14"/>
  <c r="K28" i="14"/>
  <c r="G29" i="15"/>
  <c r="W28" i="14"/>
  <c r="E21" i="15"/>
  <c r="W20" i="14"/>
  <c r="H20" i="14"/>
  <c r="K20" i="14" s="1"/>
  <c r="G21" i="15" s="1"/>
  <c r="E24" i="15"/>
  <c r="W23" i="14"/>
  <c r="H23" i="14"/>
  <c r="R8" i="15"/>
  <c r="R3" i="15"/>
  <c r="E22" i="15"/>
  <c r="H21" i="14"/>
  <c r="W21" i="14"/>
  <c r="J32" i="15"/>
  <c r="M32" i="15"/>
  <c r="G31" i="14"/>
  <c r="K32" i="15"/>
  <c r="L32" i="15"/>
  <c r="P32" i="15"/>
  <c r="N32" i="15"/>
  <c r="Q32" i="15"/>
  <c r="O32" i="15"/>
  <c r="E20" i="15"/>
  <c r="H19" i="14"/>
  <c r="W19" i="14"/>
  <c r="E26" i="15"/>
  <c r="H25" i="14"/>
  <c r="K25" i="14"/>
  <c r="G26" i="15"/>
  <c r="W25" i="14"/>
  <c r="E19" i="15"/>
  <c r="H18" i="14"/>
  <c r="K18" i="14"/>
  <c r="G19" i="15"/>
  <c r="W18" i="14"/>
  <c r="F20" i="15"/>
  <c r="K19" i="14"/>
  <c r="G20" i="15"/>
  <c r="F30" i="15"/>
  <c r="K29" i="14"/>
  <c r="G30" i="15"/>
  <c r="R30" i="15"/>
  <c r="E4" i="15"/>
  <c r="W3" i="14"/>
  <c r="H3" i="14"/>
  <c r="K3" i="14"/>
  <c r="G4" i="15"/>
  <c r="F5" i="15"/>
  <c r="K4" i="14"/>
  <c r="G5" i="15"/>
  <c r="R5" i="15"/>
  <c r="E12" i="15"/>
  <c r="H11" i="14"/>
  <c r="K11" i="14"/>
  <c r="G12" i="15"/>
  <c r="E11" i="15"/>
  <c r="H10" i="14"/>
  <c r="K10" i="14"/>
  <c r="G11" i="15"/>
  <c r="W10" i="14"/>
  <c r="M14" i="15"/>
  <c r="W13" i="14"/>
  <c r="F7" i="15"/>
  <c r="K6" i="14"/>
  <c r="G7" i="15"/>
  <c r="H25" i="16"/>
  <c r="H24" i="16"/>
  <c r="F22" i="15"/>
  <c r="K21" i="14"/>
  <c r="G22" i="15"/>
  <c r="J13" i="15"/>
  <c r="L13" i="15"/>
  <c r="N13" i="15"/>
  <c r="P13" i="15"/>
  <c r="Q13" i="15"/>
  <c r="K13" i="15"/>
  <c r="O13" i="15"/>
  <c r="M13" i="15"/>
  <c r="G12" i="14"/>
  <c r="R22" i="15"/>
  <c r="R26" i="15"/>
  <c r="R17" i="15"/>
  <c r="R11" i="15"/>
  <c r="R20" i="15"/>
  <c r="R21" i="15"/>
  <c r="R14" i="15"/>
  <c r="R16" i="15"/>
  <c r="F32" i="15"/>
  <c r="H12" i="14"/>
  <c r="K12" i="14"/>
  <c r="G13" i="15"/>
  <c r="E13" i="15"/>
  <c r="R13" i="15"/>
  <c r="W12" i="14"/>
  <c r="R29" i="15"/>
  <c r="R6" i="15"/>
  <c r="R19" i="15"/>
  <c r="F24" i="15"/>
  <c r="K23" i="14"/>
  <c r="G24" i="15"/>
  <c r="R24" i="15" s="1"/>
  <c r="R23" i="15"/>
  <c r="R4" i="15"/>
  <c r="E32" i="15"/>
  <c r="H31" i="14"/>
  <c r="K31" i="14" s="1"/>
  <c r="G32" i="15" s="1"/>
  <c r="W31" i="14"/>
  <c r="R32" i="15"/>
  <c r="K55" i="16" l="1"/>
  <c r="K54" i="16"/>
  <c r="K32" i="16"/>
  <c r="K33" i="16"/>
  <c r="I37" i="16"/>
  <c r="I36" i="16"/>
  <c r="K53" i="8"/>
  <c r="V53" i="8"/>
  <c r="W53" i="8" s="1"/>
  <c r="D35" i="16"/>
  <c r="D34" i="16"/>
  <c r="F34" i="16"/>
  <c r="F35" i="16"/>
  <c r="K11" i="8"/>
  <c r="V11" i="8"/>
  <c r="W11" i="8" s="1"/>
  <c r="AF28" i="9"/>
  <c r="AG28" i="9" s="1"/>
  <c r="V20" i="8"/>
  <c r="W20" i="8" s="1"/>
  <c r="K20" i="8"/>
  <c r="V14" i="8"/>
  <c r="W14" i="8" s="1"/>
  <c r="K14" i="8"/>
  <c r="W27" i="8"/>
  <c r="E57" i="16"/>
  <c r="E56" i="16"/>
  <c r="E44" i="16"/>
  <c r="E45" i="16"/>
  <c r="J27" i="13" l="1"/>
  <c r="X27" i="8"/>
  <c r="J14" i="13"/>
  <c r="X15" i="8"/>
  <c r="J20" i="13"/>
  <c r="X21" i="8"/>
  <c r="J11" i="13"/>
  <c r="X11" i="8"/>
  <c r="J53" i="13"/>
  <c r="X53" i="8"/>
  <c r="J55" i="16" l="1"/>
  <c r="J54" i="16"/>
  <c r="O27" i="14"/>
  <c r="J13" i="16"/>
  <c r="J12" i="16"/>
  <c r="O6" i="14"/>
  <c r="O11" i="14"/>
  <c r="J23" i="16"/>
  <c r="J22" i="16"/>
  <c r="O8" i="14"/>
  <c r="J17" i="16"/>
  <c r="J16" i="16"/>
  <c r="J29" i="16"/>
  <c r="J28" i="16"/>
  <c r="O14" i="14"/>
  <c r="J15" i="15" l="1"/>
  <c r="R15" i="15" s="1"/>
  <c r="W14" i="14"/>
  <c r="J9" i="15"/>
  <c r="R9" i="15" s="1"/>
  <c r="W8" i="14"/>
  <c r="J12" i="15"/>
  <c r="R12" i="15" s="1"/>
  <c r="W11" i="14"/>
  <c r="J7" i="15"/>
  <c r="R7" i="15" s="1"/>
  <c r="W6" i="14"/>
  <c r="J28" i="15"/>
  <c r="R28" i="15" s="1"/>
  <c r="W2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N1" authorId="0" shapeId="0" xr:uid="{8A064C7F-3A12-4B32-82BC-2A5D94F8CCA0}">
      <text>
        <r>
          <rPr>
            <sz val="9"/>
            <color indexed="81"/>
            <rFont val="Tahoma"/>
            <family val="2"/>
          </rPr>
          <t xml:space="preserve">The assumption has been made that none of the protein in the biomass condenses into the acid insoluble residue. This assumption is flawed, as a fraction of the protein does condense. However, our studies have shown that, for a corn stover feedstock, only a minor fraction of the protein condenses into the residue. The amount of nitrogen in the residue can be determined and entered into the protein page in the grey areas. If a nitrogen value is determined, the user should be aware that the protein factor will no longer be valid, as the nitrogenous material will likely have degraded and recondensed.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asluiter</author>
  </authors>
  <commentList>
    <comment ref="G1" authorId="0" shapeId="0" xr:uid="{45D07BF9-7BBD-45C7-87E0-B4D14461B79B}">
      <text>
        <r>
          <rPr>
            <sz val="8"/>
            <color indexed="81"/>
            <rFont val="Tahoma"/>
          </rPr>
          <t>This value corrected for extractives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2" authorId="0" shapeId="0" xr:uid="{C101282C-5815-428D-BD76-AF5E38CB5D68}">
      <text>
        <r>
          <rPr>
            <sz val="8"/>
            <color indexed="81"/>
            <rFont val="Tahoma"/>
          </rPr>
          <t xml:space="preserve">The assumption has been made that none of the structural protein in the biomass condenses into the acid insoluble fraction.  See protein page for further notes.
</t>
        </r>
      </text>
    </comment>
  </commentList>
</comments>
</file>

<file path=xl/sharedStrings.xml><?xml version="1.0" encoding="utf-8"?>
<sst xmlns="http://schemas.openxmlformats.org/spreadsheetml/2006/main" count="493" uniqueCount="207">
  <si>
    <t>Master Ref</t>
  </si>
  <si>
    <t>Owner Name</t>
  </si>
  <si>
    <t>Sample ID</t>
  </si>
  <si>
    <t>TRB solids whole</t>
  </si>
  <si>
    <t>TRB Ash</t>
  </si>
  <si>
    <t>TRB Protein</t>
  </si>
  <si>
    <t>TRB H2O Extraction</t>
  </si>
  <si>
    <t>TRB EtOH Extraction</t>
  </si>
  <si>
    <t>TRBsolids Extr Free</t>
  </si>
  <si>
    <t>TRB structural inorganics</t>
  </si>
  <si>
    <t>TRB  Lignin</t>
  </si>
  <si>
    <t>TRB sugars</t>
  </si>
  <si>
    <t>TRB Non-structural sugars</t>
  </si>
  <si>
    <t>TRB Uronic Acid</t>
  </si>
  <si>
    <t>TRB Acetyl</t>
  </si>
  <si>
    <t>replicate 1</t>
  </si>
  <si>
    <t>replicate 2</t>
  </si>
  <si>
    <t>replicate 3</t>
  </si>
  <si>
    <t>replicate 4</t>
  </si>
  <si>
    <t>replicate 5</t>
  </si>
  <si>
    <t>replicate 6</t>
  </si>
  <si>
    <t>replicate 7</t>
  </si>
  <si>
    <t>replicate 8</t>
  </si>
  <si>
    <t>replicate 9</t>
  </si>
  <si>
    <t>replicate 10</t>
  </si>
  <si>
    <t>replicate 11</t>
  </si>
  <si>
    <t>replicate 12</t>
  </si>
  <si>
    <t>replicate 13</t>
  </si>
  <si>
    <t>replicate 14</t>
  </si>
  <si>
    <t>replicate 15</t>
  </si>
  <si>
    <t>replicate 16</t>
  </si>
  <si>
    <t>replicate 17</t>
  </si>
  <si>
    <t>replicate 18</t>
  </si>
  <si>
    <t>replicate 19</t>
  </si>
  <si>
    <t>replicate 20</t>
  </si>
  <si>
    <t>replicate 21</t>
  </si>
  <si>
    <t>replicate 22</t>
  </si>
  <si>
    <t>replicate 23</t>
  </si>
  <si>
    <t>replicate 24</t>
  </si>
  <si>
    <t>replicate 25</t>
  </si>
  <si>
    <t>replicate 26</t>
  </si>
  <si>
    <t>replicate 27</t>
  </si>
  <si>
    <t>replicate 28</t>
  </si>
  <si>
    <t>replicate 29</t>
  </si>
  <si>
    <t>replicate 30</t>
  </si>
  <si>
    <t>IR method</t>
  </si>
  <si>
    <t>Oven Method</t>
  </si>
  <si>
    <t>TRB Moist. ExtFree</t>
  </si>
  <si>
    <t>Sample Description</t>
  </si>
  <si>
    <t>% Solids</t>
  </si>
  <si>
    <t>Dry Pan (g)</t>
  </si>
  <si>
    <t>Sample (g)</t>
  </si>
  <si>
    <t>Pan with dry solids (g)</t>
  </si>
  <si>
    <t>Dry sample (g)</t>
  </si>
  <si>
    <t>Avg % Solids</t>
  </si>
  <si>
    <t>ODW Crucible (g)</t>
  </si>
  <si>
    <t>ADW Sample (g)</t>
  </si>
  <si>
    <t>ODW Sample (g)</t>
  </si>
  <si>
    <t>Ash&amp;Crucible (g)</t>
  </si>
  <si>
    <t>Ash (g)</t>
  </si>
  <si>
    <t>% Ash</t>
  </si>
  <si>
    <t>Average</t>
  </si>
  <si>
    <t>Whole samples</t>
  </si>
  <si>
    <t>Extractives-free samples</t>
  </si>
  <si>
    <t>Acid Insoluble Residue Protein (from acid hydrolysis)</t>
  </si>
  <si>
    <t>TRB Protein (whole)</t>
  </si>
  <si>
    <t xml:space="preserve">wt %N </t>
  </si>
  <si>
    <t>Protein factor</t>
  </si>
  <si>
    <t>%protein</t>
  </si>
  <si>
    <t>Avg % protein</t>
  </si>
  <si>
    <t>TRB Protein (Extr-Free)</t>
  </si>
  <si>
    <t>TRB Residue Protein</t>
  </si>
  <si>
    <t>Water Extraction</t>
  </si>
  <si>
    <t>EtOH Extraction</t>
  </si>
  <si>
    <t>TRB water Extraction</t>
  </si>
  <si>
    <t>ADW sample (g)</t>
  </si>
  <si>
    <t>ODW sample</t>
  </si>
  <si>
    <t>ODW flask (g)</t>
  </si>
  <si>
    <t>ODW flask + extractives (g)</t>
  </si>
  <si>
    <t>Volume H2O after extraction (ml)</t>
  </si>
  <si>
    <t>Vol. Sample removed for sucrose measurement (ml)</t>
  </si>
  <si>
    <t>Wt. Extractives (g)</t>
  </si>
  <si>
    <t>Wt % H2O extractives</t>
  </si>
  <si>
    <t>Avg H20 Extractives</t>
  </si>
  <si>
    <t>Wt % EtOH extractives</t>
  </si>
  <si>
    <t>Avg EtOH Extractives</t>
  </si>
  <si>
    <t>total extractives</t>
  </si>
  <si>
    <t>IR Method</t>
  </si>
  <si>
    <t>TRB soilds. ExtFree</t>
  </si>
  <si>
    <t>TRB Structural Inorganics</t>
  </si>
  <si>
    <t>% Structural Inorganics</t>
  </si>
  <si>
    <t>TRB Lignin</t>
  </si>
  <si>
    <t>ADW Sample (mg)</t>
  </si>
  <si>
    <t>ODW Sample (mg)</t>
  </si>
  <si>
    <t>ODW Crucible(g)</t>
  </si>
  <si>
    <t>ODW Crucible + Residue (g)</t>
  </si>
  <si>
    <t>ODW Residue (mg)</t>
  </si>
  <si>
    <t>Ash + Crucible Wt. (g)</t>
  </si>
  <si>
    <t>Ash (mg)</t>
  </si>
  <si>
    <t>Insol Residue (mg)</t>
  </si>
  <si>
    <t>%Insol Residue</t>
  </si>
  <si>
    <t>P corrected residue</t>
  </si>
  <si>
    <t>UV Absorbance</t>
  </si>
  <si>
    <r>
      <t>l</t>
    </r>
    <r>
      <rPr>
        <sz val="9"/>
        <rFont val="Geneva"/>
      </rPr>
      <t xml:space="preserve"> meas (nm)</t>
    </r>
  </si>
  <si>
    <t>Sample volume used (ml)</t>
  </si>
  <si>
    <t>Water volume used (ml)</t>
  </si>
  <si>
    <t>Dilution</t>
  </si>
  <si>
    <t>Extinction Coeffiecient</t>
  </si>
  <si>
    <t>Hydrolyzate Volume (ml)</t>
  </si>
  <si>
    <t>% Sol Lig</t>
  </si>
  <si>
    <t>Total Lignin%</t>
  </si>
  <si>
    <t>Average Lignin</t>
  </si>
  <si>
    <t>Name</t>
  </si>
  <si>
    <t>SRS Identifier #1</t>
  </si>
  <si>
    <t>SRS Identifier #2</t>
  </si>
  <si>
    <t>SRS Identifier #3</t>
  </si>
  <si>
    <t>Glucose (mg/ml)</t>
  </si>
  <si>
    <t>Xylose (mg/ml)</t>
  </si>
  <si>
    <t>Galactose (mg/ml)</t>
  </si>
  <si>
    <t>Arabinose (mg/ml)</t>
  </si>
  <si>
    <t>Mannose (mg/ml)</t>
  </si>
  <si>
    <t>Average Recovery</t>
  </si>
  <si>
    <t>Prehydrolysis</t>
  </si>
  <si>
    <t/>
  </si>
  <si>
    <t>Posthydrolysis</t>
  </si>
  <si>
    <t>Recovery</t>
  </si>
  <si>
    <t>HPLC Sequence:</t>
  </si>
  <si>
    <t>Col#:</t>
  </si>
  <si>
    <t>Anhydro</t>
  </si>
  <si>
    <t>Wt. % Ext-free material</t>
  </si>
  <si>
    <t>SRS#</t>
  </si>
  <si>
    <t>Glucose</t>
  </si>
  <si>
    <t>Xylose</t>
  </si>
  <si>
    <t>Galactose</t>
  </si>
  <si>
    <t>Arabinose</t>
  </si>
  <si>
    <t>Mannose</t>
  </si>
  <si>
    <t>Sugar Recovery Satndards</t>
  </si>
  <si>
    <t>Raw Data</t>
  </si>
  <si>
    <t>TRB Sugars</t>
  </si>
  <si>
    <t>ODW sample (mg)</t>
  </si>
  <si>
    <t>Volume (ml)</t>
  </si>
  <si>
    <t>Choose the most appropriate SRS#</t>
  </si>
  <si>
    <t>Glucose (mg)</t>
  </si>
  <si>
    <t>Xylose (mg)</t>
  </si>
  <si>
    <t>Galactose (mg)</t>
  </si>
  <si>
    <t>Arabinose (mg)</t>
  </si>
  <si>
    <t>Mannose (mg)</t>
  </si>
  <si>
    <t>Glucan (mg)</t>
  </si>
  <si>
    <t>Xylan (mg)</t>
  </si>
  <si>
    <t>Galactan (mg)</t>
  </si>
  <si>
    <t>Arabinan (mg)</t>
  </si>
  <si>
    <t>Mannan (mg)</t>
  </si>
  <si>
    <t>Glucan%</t>
  </si>
  <si>
    <t>Avg Glucan %</t>
  </si>
  <si>
    <t>Xylan %</t>
  </si>
  <si>
    <t>Avg Xylan %</t>
  </si>
  <si>
    <t>Galactan %</t>
  </si>
  <si>
    <t>Avg Galactan %</t>
  </si>
  <si>
    <t xml:space="preserve">Arabinan % </t>
  </si>
  <si>
    <t>Avg Arabinan %</t>
  </si>
  <si>
    <t>Mannan %</t>
  </si>
  <si>
    <t>Avg Mannan %</t>
  </si>
  <si>
    <t>total sugars</t>
  </si>
  <si>
    <t>Avg total %</t>
  </si>
  <si>
    <t xml:space="preserve">Wt. % </t>
  </si>
  <si>
    <t>Sucrose (mg/ml)</t>
  </si>
  <si>
    <t>Sucrose%</t>
  </si>
  <si>
    <t>Avg Sucrose %</t>
  </si>
  <si>
    <t>Sucrose from glucose %</t>
  </si>
  <si>
    <t>Avg suc from glu %</t>
  </si>
  <si>
    <t>Total wt% Sucrose</t>
  </si>
  <si>
    <t>TRB Uronic Acids</t>
  </si>
  <si>
    <t>Uronic Acids (mg/ml)</t>
  </si>
  <si>
    <t>Uronic Acid (mg)</t>
  </si>
  <si>
    <t>Uronic Acids %</t>
  </si>
  <si>
    <t>Acetic acid (mg/ml)</t>
  </si>
  <si>
    <t>Acetic acid (mg)</t>
  </si>
  <si>
    <t>Modifier</t>
  </si>
  <si>
    <t>Acetate %</t>
  </si>
  <si>
    <t>% Whole Protein</t>
  </si>
  <si>
    <t>% Structural protein</t>
  </si>
  <si>
    <t>% H2O Extractives</t>
  </si>
  <si>
    <t>% EtOH Extractives</t>
  </si>
  <si>
    <t>% Sucrose</t>
  </si>
  <si>
    <t>%Structural Inorganics</t>
  </si>
  <si>
    <t>% Lignin</t>
  </si>
  <si>
    <t>% Glucan</t>
  </si>
  <si>
    <t>% Xylan</t>
  </si>
  <si>
    <t>% Galactan</t>
  </si>
  <si>
    <t>% Arabinan</t>
  </si>
  <si>
    <t>% Mannan</t>
  </si>
  <si>
    <t>Uronic acid</t>
  </si>
  <si>
    <t>Acetyl</t>
  </si>
  <si>
    <t>%Soil</t>
  </si>
  <si>
    <t>% Protein</t>
  </si>
  <si>
    <t>%Structural Protein</t>
  </si>
  <si>
    <t>%Extractable Nitrogen</t>
  </si>
  <si>
    <t>%Water Extractives</t>
  </si>
  <si>
    <t>%Water Extractable Others</t>
  </si>
  <si>
    <t>%Ethanol Extractives</t>
  </si>
  <si>
    <t>% Extractives</t>
  </si>
  <si>
    <t>Avg % Extractives</t>
  </si>
  <si>
    <t>Total %</t>
  </si>
  <si>
    <t>Lignin Nitrogen corrected?</t>
  </si>
  <si>
    <t>Structural Sugars</t>
  </si>
  <si>
    <t>Tolerance of Error:</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</si>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</sst>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
    <numFmt numFmtId="167" formatCode="0.0000"/>
  </numFmts>
  <fonts count="11">
    <font>
      <sz val="9"/>
      <name val="Geneva"/>
    </font>
    <font>
      <b/>
      <sz val="9"/>
      <name val="Geneva"/>
    </font>
    <font>
      <sz val="9"/>
      <name val="Geneva"/>
    </font>
    <font>
      <sz val="9"/>
      <name val="Symbol"/>
    </font>
    <font>
      <sz val="9"/>
      <color indexed="55"/>
      <name val="Geneva"/>
    </font>
    <font>
      <sz val="8"/>
      <color indexed="81"/>
      <name val="Tahoma"/>
    </font>
    <font>
      <sz val="9"/>
      <color indexed="81"/>
      <name val="Tahoma"/>
      <family val="2"/>
    </font>
    <font>
      <b/>
      <sz val="10"/>
      <name val="Arial"/>
      <family val="2"/>
    </font>
    <font>
      <sz val="10"/>
      <name val="Arial"/>
      <family val="2"/>
    </font>
    <font>
      <sz val="9"/>
      <color theme="0" tint="-4.9989318521683403E-2"/>
      <name val="Geneva"/>
    </font>
    <font>
      <b/>
      <sz val="9"/>
      <color theme="0" tint="-4.9989318521683403E-2"/>
      <name val="Geneva"/>
    </font>
  </fonts>
  <fills count="6">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2" fillId="0" borderId="0"/>
    <xf numFmtId="0" fontId="2" fillId="0" borderId="0"/>
    <xf numFmtId="9" fontId="2" fillId="0" borderId="0" applyFont="0" applyFill="0" applyBorder="0" applyAlignment="0" applyProtection="0"/>
  </cellStyleXfs>
  <cellXfs count="193">
    <xf numFmtId="0" fontId="0" fillId="0" borderId="0" xfId="0"/>
    <xf numFmtId="0" fontId="0" fillId="0" borderId="0" xfId="0" applyAlignment="1" applyProtection="1">
      <alignment horizontal="center"/>
    </xf>
    <xf numFmtId="0" fontId="0" fillId="2" borderId="1" xfId="0" applyFill="1" applyBorder="1" applyAlignment="1" applyProtection="1">
      <alignment horizontal="center"/>
      <protection locked="0"/>
    </xf>
    <xf numFmtId="0" fontId="0" fillId="0" borderId="0" xfId="0" applyFill="1" applyBorder="1" applyAlignment="1" applyProtection="1">
      <alignment horizontal="center"/>
    </xf>
    <xf numFmtId="0" fontId="0" fillId="0" borderId="0" xfId="0" applyBorder="1" applyAlignment="1" applyProtection="1">
      <alignment horizontal="center"/>
    </xf>
    <xf numFmtId="0" fontId="0" fillId="0" borderId="0" xfId="0" applyAlignment="1">
      <alignment horizontal="center"/>
    </xf>
    <xf numFmtId="0" fontId="0" fillId="0" borderId="1" xfId="0" applyFill="1" applyBorder="1" applyAlignment="1" applyProtection="1">
      <alignment horizontal="center"/>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0" borderId="0" xfId="0" applyAlignment="1" applyProtection="1">
      <alignment horizontal="center" textRotation="90"/>
    </xf>
    <xf numFmtId="0" fontId="0" fillId="0" borderId="1" xfId="0" applyFill="1" applyBorder="1" applyAlignment="1" applyProtection="1">
      <alignment horizontal="center" textRotation="90"/>
    </xf>
    <xf numFmtId="0" fontId="0" fillId="0" borderId="0" xfId="0" applyAlignment="1">
      <alignment horizontal="center" textRotation="90"/>
    </xf>
    <xf numFmtId="164" fontId="0" fillId="2" borderId="2"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167" fontId="0" fillId="2" borderId="1" xfId="0" applyNumberFormat="1" applyFill="1" applyBorder="1" applyProtection="1">
      <protection locked="0"/>
    </xf>
    <xf numFmtId="167" fontId="0" fillId="0" borderId="1" xfId="0" applyNumberFormat="1" applyFill="1" applyBorder="1" applyAlignment="1" applyProtection="1">
      <alignment horizontal="center"/>
    </xf>
    <xf numFmtId="2" fontId="0" fillId="0" borderId="0" xfId="0" applyNumberFormat="1" applyAlignment="1" applyProtection="1">
      <alignment horizontal="center"/>
    </xf>
    <xf numFmtId="0" fontId="0" fillId="0" borderId="0" xfId="0" applyAlignment="1" applyProtection="1">
      <alignment horizontal="center" wrapText="1"/>
    </xf>
    <xf numFmtId="0" fontId="0" fillId="2" borderId="0" xfId="0" applyFill="1" applyBorder="1" applyAlignment="1" applyProtection="1">
      <alignment horizontal="center"/>
      <protection locked="0"/>
    </xf>
    <xf numFmtId="0" fontId="0" fillId="0" borderId="0" xfId="0" applyProtection="1"/>
    <xf numFmtId="0" fontId="0" fillId="0" borderId="0" xfId="0" applyProtection="1">
      <protection locked="0"/>
    </xf>
    <xf numFmtId="0" fontId="0" fillId="0" borderId="0" xfId="0" applyFill="1" applyAlignment="1" applyProtection="1">
      <alignment horizontal="center"/>
    </xf>
    <xf numFmtId="0" fontId="0" fillId="0" borderId="0" xfId="0" applyFill="1" applyAlignment="1" applyProtection="1">
      <alignment horizontal="center" textRotation="90"/>
    </xf>
    <xf numFmtId="0" fontId="0" fillId="2" borderId="0" xfId="0" applyFill="1" applyAlignment="1" applyProtection="1">
      <alignment horizontal="center"/>
      <protection locked="0"/>
    </xf>
    <xf numFmtId="0" fontId="0" fillId="0" borderId="1" xfId="0" applyBorder="1" applyAlignment="1">
      <alignment horizontal="center"/>
    </xf>
    <xf numFmtId="167" fontId="0" fillId="0" borderId="1" xfId="0" applyNumberFormat="1" applyBorder="1" applyAlignment="1">
      <alignment horizontal="center"/>
    </xf>
    <xf numFmtId="167" fontId="0" fillId="0" borderId="0" xfId="0" applyNumberFormat="1" applyAlignment="1">
      <alignment horizontal="center"/>
    </xf>
    <xf numFmtId="2" fontId="0" fillId="0" borderId="0" xfId="0" applyNumberFormat="1" applyAlignment="1">
      <alignment horizontal="center"/>
    </xf>
    <xf numFmtId="0" fontId="0" fillId="2" borderId="1" xfId="0" applyFill="1" applyBorder="1" applyAlignment="1" applyProtection="1">
      <protection locked="0"/>
    </xf>
    <xf numFmtId="164" fontId="0" fillId="0" borderId="0" xfId="0" applyNumberFormat="1" applyAlignment="1" applyProtection="1">
      <alignment horizontal="center"/>
    </xf>
    <xf numFmtId="167" fontId="0" fillId="2" borderId="1" xfId="0" applyNumberFormat="1" applyFill="1" applyBorder="1" applyAlignment="1" applyProtection="1">
      <alignment horizontal="center"/>
      <protection locked="0"/>
    </xf>
    <xf numFmtId="167" fontId="0" fillId="2" borderId="1" xfId="0" applyNumberFormat="1" applyFill="1" applyBorder="1" applyAlignment="1" applyProtection="1">
      <protection locked="0"/>
    </xf>
    <xf numFmtId="166" fontId="0" fillId="2" borderId="1" xfId="0" applyNumberFormat="1" applyFill="1" applyBorder="1" applyAlignment="1" applyProtection="1">
      <protection locked="0"/>
    </xf>
    <xf numFmtId="2" fontId="0" fillId="2" borderId="1" xfId="0" applyNumberFormat="1" applyFill="1" applyBorder="1" applyAlignment="1" applyProtection="1">
      <alignment horizontal="center"/>
      <protection locked="0"/>
    </xf>
    <xf numFmtId="0" fontId="0" fillId="0" borderId="0" xfId="0" applyFill="1" applyAlignment="1">
      <alignment horizontal="center"/>
    </xf>
    <xf numFmtId="2" fontId="0" fillId="2" borderId="1" xfId="0" applyNumberFormat="1" applyFill="1" applyBorder="1" applyProtection="1">
      <protection locked="0"/>
    </xf>
    <xf numFmtId="165" fontId="0" fillId="0" borderId="0" xfId="0" applyNumberFormat="1" applyAlignment="1" applyProtection="1">
      <alignment horizontal="center"/>
    </xf>
    <xf numFmtId="0" fontId="2" fillId="0" borderId="0"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0" xfId="0" applyFont="1"/>
    <xf numFmtId="2" fontId="2" fillId="0" borderId="0" xfId="0" applyNumberFormat="1" applyFont="1" applyAlignment="1" applyProtection="1">
      <alignment horizontal="center"/>
    </xf>
    <xf numFmtId="0" fontId="0" fillId="0" borderId="1" xfId="0" applyFill="1" applyBorder="1" applyAlignment="1" applyProtection="1">
      <alignment horizontal="center"/>
      <protection locked="0"/>
    </xf>
    <xf numFmtId="164" fontId="0" fillId="0" borderId="0" xfId="0" applyNumberFormat="1" applyAlignment="1" applyProtection="1">
      <alignment horizontal="center" textRotation="90"/>
    </xf>
    <xf numFmtId="0" fontId="0" fillId="0" borderId="4" xfId="0" applyBorder="1" applyAlignment="1">
      <alignment horizontal="center"/>
    </xf>
    <xf numFmtId="0" fontId="2" fillId="0" borderId="0" xfId="0" applyFont="1" applyAlignment="1" applyProtection="1">
      <alignment horizontal="center" textRotation="90" wrapText="1"/>
    </xf>
    <xf numFmtId="0" fontId="0" fillId="0" borderId="0" xfId="0" applyAlignment="1" applyProtection="1">
      <alignment horizontal="center" textRotation="90" wrapText="1"/>
    </xf>
    <xf numFmtId="0" fontId="0" fillId="0" borderId="1" xfId="0" applyFill="1" applyBorder="1" applyAlignment="1" applyProtection="1">
      <alignment horizontal="center" textRotation="90" wrapText="1"/>
    </xf>
    <xf numFmtId="0" fontId="4" fillId="0" borderId="0" xfId="0" applyFont="1" applyAlignment="1" applyProtection="1">
      <alignment horizontal="center" textRotation="90" wrapText="1"/>
    </xf>
    <xf numFmtId="0" fontId="0" fillId="0" borderId="0" xfId="0" applyAlignment="1">
      <alignment horizontal="center" textRotation="90" wrapText="1"/>
    </xf>
    <xf numFmtId="0" fontId="4" fillId="0" borderId="0" xfId="0" applyFont="1" applyAlignment="1">
      <alignment horizontal="center" textRotation="90" wrapText="1"/>
    </xf>
    <xf numFmtId="0" fontId="0" fillId="0" borderId="2" xfId="0" applyFill="1" applyBorder="1" applyAlignment="1" applyProtection="1">
      <alignment horizontal="center"/>
      <protection locked="0"/>
    </xf>
    <xf numFmtId="0" fontId="0" fillId="0" borderId="0" xfId="0" applyFill="1" applyBorder="1" applyAlignment="1" applyProtection="1">
      <alignment horizontal="center" textRotation="90"/>
    </xf>
    <xf numFmtId="0" fontId="0" fillId="0" borderId="0" xfId="0" applyBorder="1" applyAlignment="1" applyProtection="1">
      <alignment horizontal="center" textRotation="90"/>
    </xf>
    <xf numFmtId="0" fontId="0" fillId="2" borderId="1" xfId="0" applyFill="1" applyBorder="1" applyAlignment="1" applyProtection="1">
      <alignment horizontal="center"/>
    </xf>
    <xf numFmtId="0" fontId="0" fillId="0" borderId="0" xfId="0" applyAlignment="1" applyProtection="1">
      <alignment textRotation="90"/>
    </xf>
    <xf numFmtId="0" fontId="0" fillId="0" borderId="2" xfId="0" applyFill="1" applyBorder="1" applyAlignment="1" applyProtection="1">
      <alignment horizontal="center" textRotation="90"/>
    </xf>
    <xf numFmtId="0" fontId="0" fillId="0" borderId="0" xfId="0" applyAlignment="1" applyProtection="1">
      <alignment horizontal="center"/>
      <protection locked="0"/>
    </xf>
    <xf numFmtId="0" fontId="0" fillId="0" borderId="5" xfId="0" applyFill="1" applyBorder="1" applyAlignment="1" applyProtection="1">
      <alignment horizontal="center" wrapText="1"/>
    </xf>
    <xf numFmtId="0" fontId="0" fillId="2" borderId="3" xfId="0" applyFill="1" applyBorder="1" applyAlignment="1" applyProtection="1">
      <alignment horizontal="center" textRotation="90"/>
    </xf>
    <xf numFmtId="0" fontId="0" fillId="2" borderId="1" xfId="0" applyFill="1" applyBorder="1" applyAlignment="1" applyProtection="1">
      <alignment horizontal="center" textRotation="90"/>
    </xf>
    <xf numFmtId="0" fontId="0" fillId="2" borderId="1" xfId="0" applyFill="1" applyBorder="1" applyAlignment="1" applyProtection="1">
      <alignment horizontal="center" textRotation="90" wrapText="1"/>
    </xf>
    <xf numFmtId="0" fontId="0" fillId="2" borderId="2" xfId="0" applyFill="1" applyBorder="1" applyAlignment="1" applyProtection="1">
      <alignment horizontal="center" textRotation="90"/>
    </xf>
    <xf numFmtId="0" fontId="0" fillId="2" borderId="6" xfId="0" applyFill="1" applyBorder="1" applyAlignment="1" applyProtection="1">
      <alignment horizontal="center" textRotation="90"/>
    </xf>
    <xf numFmtId="0" fontId="0" fillId="2" borderId="7" xfId="0" applyFill="1" applyBorder="1" applyAlignment="1" applyProtection="1">
      <alignment horizontal="center" textRotation="90"/>
    </xf>
    <xf numFmtId="0" fontId="0" fillId="2" borderId="8" xfId="0" applyFill="1" applyBorder="1" applyAlignment="1" applyProtection="1">
      <alignment horizontal="center" textRotation="90"/>
    </xf>
    <xf numFmtId="0" fontId="0" fillId="0" borderId="3" xfId="0" applyFill="1" applyBorder="1" applyAlignment="1" applyProtection="1">
      <alignment horizontal="center" textRotation="90"/>
    </xf>
    <xf numFmtId="0" fontId="0" fillId="0" borderId="7" xfId="0" applyFill="1" applyBorder="1" applyAlignment="1" applyProtection="1">
      <alignment horizontal="center" textRotation="90"/>
    </xf>
    <xf numFmtId="0" fontId="1" fillId="0" borderId="9" xfId="0" applyFont="1" applyFill="1" applyBorder="1" applyAlignment="1" applyProtection="1">
      <alignment horizontal="center"/>
    </xf>
    <xf numFmtId="0" fontId="0" fillId="2" borderId="10" xfId="0" applyFill="1" applyBorder="1" applyAlignment="1" applyProtection="1">
      <alignment horizontal="center" textRotation="90"/>
    </xf>
    <xf numFmtId="0" fontId="0" fillId="0" borderId="1" xfId="0" applyBorder="1" applyAlignment="1" applyProtection="1">
      <alignment horizontal="center" textRotation="90"/>
    </xf>
    <xf numFmtId="2" fontId="0" fillId="0" borderId="1" xfId="0" applyNumberFormat="1" applyFill="1" applyBorder="1" applyAlignment="1" applyProtection="1">
      <alignment horizontal="center" textRotation="90"/>
    </xf>
    <xf numFmtId="2" fontId="0" fillId="0" borderId="1" xfId="0" applyNumberFormat="1" applyFill="1" applyBorder="1" applyAlignment="1" applyProtection="1">
      <alignment horizontal="center"/>
    </xf>
    <xf numFmtId="0" fontId="3" fillId="2" borderId="1" xfId="0" applyFont="1" applyFill="1" applyBorder="1" applyAlignment="1" applyProtection="1">
      <alignment horizontal="center" textRotation="90"/>
    </xf>
    <xf numFmtId="0" fontId="2" fillId="2" borderId="1" xfId="0" applyFont="1" applyFill="1" applyBorder="1" applyAlignment="1" applyProtection="1">
      <alignment horizontal="center" textRotation="90"/>
    </xf>
    <xf numFmtId="2" fontId="2" fillId="0" borderId="2" xfId="3" applyNumberFormat="1" applyFill="1" applyBorder="1" applyAlignment="1" applyProtection="1">
      <alignment horizontal="center"/>
    </xf>
    <xf numFmtId="2" fontId="2" fillId="0" borderId="1" xfId="3" applyNumberFormat="1" applyFill="1" applyBorder="1" applyAlignment="1" applyProtection="1">
      <alignment horizontal="center"/>
    </xf>
    <xf numFmtId="2" fontId="0" fillId="0" borderId="0" xfId="0" applyNumberFormat="1" applyFill="1" applyAlignment="1" applyProtection="1">
      <alignment horizontal="center"/>
    </xf>
    <xf numFmtId="0" fontId="0" fillId="0" borderId="4" xfId="0" applyBorder="1" applyAlignment="1" applyProtection="1">
      <alignment horizontal="center"/>
    </xf>
    <xf numFmtId="0" fontId="0" fillId="0" borderId="4" xfId="0" applyBorder="1" applyAlignment="1" applyProtection="1">
      <alignment horizontal="center" textRotation="90"/>
    </xf>
    <xf numFmtId="165" fontId="0" fillId="0" borderId="4" xfId="0" applyNumberFormat="1" applyBorder="1" applyAlignment="1" applyProtection="1">
      <alignment horizontal="center"/>
    </xf>
    <xf numFmtId="2" fontId="0" fillId="0" borderId="4" xfId="0" applyNumberFormat="1" applyBorder="1" applyAlignment="1" applyProtection="1">
      <alignment horizontal="center"/>
    </xf>
    <xf numFmtId="2" fontId="4" fillId="0" borderId="0" xfId="0" applyNumberFormat="1" applyFont="1" applyAlignment="1" applyProtection="1">
      <alignment horizontal="center"/>
    </xf>
    <xf numFmtId="2" fontId="4" fillId="0" borderId="0" xfId="0" applyNumberFormat="1" applyFont="1" applyFill="1" applyAlignment="1">
      <alignment horizontal="center"/>
    </xf>
    <xf numFmtId="0" fontId="1" fillId="0" borderId="0" xfId="0" applyFont="1" applyBorder="1" applyAlignment="1">
      <alignment horizontal="center"/>
    </xf>
    <xf numFmtId="0" fontId="0" fillId="2" borderId="1" xfId="0" applyFill="1" applyBorder="1" applyAlignment="1">
      <alignment horizontal="center"/>
    </xf>
    <xf numFmtId="0" fontId="1" fillId="0" borderId="1" xfId="0" applyFont="1" applyBorder="1" applyAlignment="1">
      <alignment horizontal="center"/>
    </xf>
    <xf numFmtId="0" fontId="1" fillId="0" borderId="11" xfId="0" applyFont="1" applyBorder="1" applyAlignment="1" applyProtection="1">
      <alignment horizontal="center"/>
    </xf>
    <xf numFmtId="2" fontId="0" fillId="0" borderId="1" xfId="0" applyNumberFormat="1" applyFill="1" applyBorder="1" applyAlignment="1" applyProtection="1">
      <alignment horizontal="center"/>
      <protection locked="0"/>
    </xf>
    <xf numFmtId="0" fontId="0" fillId="0" borderId="0" xfId="0" applyFill="1" applyAlignment="1" applyProtection="1">
      <alignment horizontal="center"/>
      <protection locked="0"/>
    </xf>
    <xf numFmtId="0" fontId="0" fillId="0" borderId="0" xfId="0" applyFill="1" applyProtection="1">
      <protection locked="0"/>
    </xf>
    <xf numFmtId="0" fontId="1" fillId="0" borderId="0" xfId="0" applyFont="1" applyFill="1" applyBorder="1" applyAlignment="1" applyProtection="1">
      <alignment horizontal="center"/>
    </xf>
    <xf numFmtId="0" fontId="1" fillId="0" borderId="4" xfId="0" applyFont="1" applyFill="1" applyBorder="1" applyAlignment="1" applyProtection="1">
      <alignment horizontal="center"/>
    </xf>
    <xf numFmtId="0" fontId="0" fillId="3" borderId="0" xfId="0" applyFill="1" applyAlignment="1" applyProtection="1">
      <alignment horizontal="center" textRotation="90"/>
    </xf>
    <xf numFmtId="0" fontId="0" fillId="3" borderId="1" xfId="0" applyFill="1" applyBorder="1" applyAlignment="1" applyProtection="1">
      <alignment horizontal="center"/>
      <protection locked="0"/>
    </xf>
    <xf numFmtId="2" fontId="0" fillId="3" borderId="0" xfId="0" applyNumberFormat="1" applyFill="1" applyAlignment="1" applyProtection="1">
      <alignment horizontal="center"/>
    </xf>
    <xf numFmtId="0" fontId="0" fillId="3" borderId="0" xfId="0" applyFill="1" applyAlignment="1" applyProtection="1">
      <alignment horizontal="center"/>
      <protection locked="0"/>
    </xf>
    <xf numFmtId="0" fontId="0" fillId="3" borderId="0" xfId="0" applyFill="1" applyAlignment="1" applyProtection="1">
      <alignment horizontal="center"/>
    </xf>
    <xf numFmtId="0" fontId="0" fillId="4" borderId="7" xfId="0" applyFill="1" applyBorder="1" applyAlignment="1" applyProtection="1">
      <alignment horizontal="center" textRotation="90"/>
    </xf>
    <xf numFmtId="0" fontId="0" fillId="4" borderId="8" xfId="0" applyFill="1" applyBorder="1" applyAlignment="1" applyProtection="1">
      <alignment horizontal="center" textRotation="90"/>
    </xf>
    <xf numFmtId="0" fontId="0" fillId="4" borderId="1"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12" xfId="2" applyFont="1" applyBorder="1" applyAlignment="1" applyProtection="1">
      <alignment horizontal="center" textRotation="90"/>
    </xf>
    <xf numFmtId="0" fontId="2" fillId="5" borderId="0" xfId="0" applyFont="1" applyFill="1" applyBorder="1" applyAlignment="1" applyProtection="1">
      <alignment horizontal="left"/>
      <protection locked="0"/>
    </xf>
    <xf numFmtId="0" fontId="2" fillId="5" borderId="0" xfId="0" applyFont="1" applyFill="1" applyBorder="1" applyAlignment="1" applyProtection="1">
      <alignment horizontal="center"/>
      <protection locked="0"/>
    </xf>
    <xf numFmtId="0" fontId="2" fillId="5" borderId="4" xfId="0" applyFont="1" applyFill="1" applyBorder="1" applyAlignment="1" applyProtection="1">
      <alignment horizontal="center"/>
      <protection locked="0"/>
    </xf>
    <xf numFmtId="0" fontId="2" fillId="5" borderId="13" xfId="0" applyFont="1" applyFill="1" applyBorder="1" applyAlignment="1" applyProtection="1">
      <alignment horizontal="right"/>
      <protection locked="0"/>
    </xf>
    <xf numFmtId="0" fontId="9" fillId="5" borderId="14" xfId="0" applyFont="1" applyFill="1" applyBorder="1" applyAlignment="1" applyProtection="1">
      <alignment horizontal="center"/>
      <protection locked="0"/>
    </xf>
    <xf numFmtId="0" fontId="10" fillId="0" borderId="11" xfId="0" applyFont="1" applyBorder="1" applyAlignment="1" applyProtection="1">
      <protection locked="0"/>
    </xf>
    <xf numFmtId="0" fontId="10" fillId="0" borderId="0" xfId="0" applyFont="1" applyBorder="1" applyAlignment="1" applyProtection="1">
      <protection locked="0"/>
    </xf>
    <xf numFmtId="0" fontId="10" fillId="0" borderId="4" xfId="0" applyFont="1" applyBorder="1" applyAlignment="1" applyProtection="1">
      <protection locked="0"/>
    </xf>
    <xf numFmtId="0" fontId="9" fillId="5" borderId="0" xfId="0" applyFont="1"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0" fillId="2" borderId="11" xfId="0" applyFill="1" applyBorder="1" applyAlignment="1" applyProtection="1">
      <alignment horizontal="center" textRotation="90" wrapText="1"/>
    </xf>
    <xf numFmtId="0" fontId="1" fillId="0" borderId="15" xfId="0" applyFont="1" applyBorder="1" applyAlignment="1" applyProtection="1">
      <alignment horizontal="right"/>
    </xf>
    <xf numFmtId="0" fontId="7" fillId="0" borderId="16" xfId="0" applyFont="1" applyBorder="1" applyProtection="1"/>
    <xf numFmtId="0" fontId="7" fillId="0" borderId="17" xfId="0" applyFont="1" applyBorder="1" applyProtection="1"/>
    <xf numFmtId="0" fontId="7" fillId="0" borderId="18" xfId="0" applyFont="1" applyBorder="1" applyProtection="1"/>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2" fillId="5" borderId="21" xfId="0" applyFont="1" applyFill="1" applyBorder="1" applyAlignment="1" applyProtection="1">
      <alignment horizontal="center"/>
    </xf>
    <xf numFmtId="0" fontId="0" fillId="5" borderId="22" xfId="0" applyFont="1" applyFill="1" applyBorder="1" applyAlignment="1" applyProtection="1">
      <alignment horizontal="center"/>
    </xf>
    <xf numFmtId="0" fontId="2" fillId="5" borderId="23" xfId="0" applyFont="1" applyFill="1" applyBorder="1" applyAlignment="1" applyProtection="1">
      <alignment horizontal="center"/>
    </xf>
    <xf numFmtId="0" fontId="2" fillId="5" borderId="24" xfId="0" applyFont="1" applyFill="1" applyBorder="1" applyAlignment="1" applyProtection="1">
      <alignment horizontal="center"/>
    </xf>
    <xf numFmtId="0" fontId="2" fillId="5" borderId="25" xfId="0" applyFont="1" applyFill="1" applyBorder="1" applyAlignment="1" applyProtection="1">
      <alignment horizontal="center"/>
    </xf>
    <xf numFmtId="0" fontId="2" fillId="5" borderId="3" xfId="0" applyFont="1" applyFill="1" applyBorder="1" applyAlignment="1" applyProtection="1">
      <alignment horizontal="center"/>
    </xf>
    <xf numFmtId="0" fontId="0" fillId="5" borderId="1" xfId="0" applyFont="1" applyFill="1" applyBorder="1" applyAlignment="1" applyProtection="1">
      <alignment horizontal="center"/>
    </xf>
    <xf numFmtId="0" fontId="2" fillId="5" borderId="26" xfId="0" applyFont="1" applyFill="1" applyBorder="1" applyAlignment="1" applyProtection="1">
      <alignment horizontal="center"/>
    </xf>
    <xf numFmtId="0" fontId="2" fillId="5" borderId="27" xfId="0" applyFont="1" applyFill="1" applyBorder="1" applyAlignment="1" applyProtection="1">
      <alignment horizontal="center"/>
    </xf>
    <xf numFmtId="0" fontId="2" fillId="5" borderId="28" xfId="0" applyFont="1" applyFill="1" applyBorder="1" applyAlignment="1" applyProtection="1">
      <alignment horizontal="center"/>
    </xf>
    <xf numFmtId="0" fontId="0" fillId="5" borderId="29" xfId="0" applyFont="1" applyFill="1" applyBorder="1" applyAlignment="1" applyProtection="1">
      <alignment horizontal="center"/>
    </xf>
    <xf numFmtId="0" fontId="0" fillId="5" borderId="0" xfId="0" applyFill="1" applyBorder="1" applyAlignment="1" applyProtection="1">
      <alignment horizontal="center"/>
    </xf>
    <xf numFmtId="0" fontId="1" fillId="5" borderId="11" xfId="0" applyFont="1" applyFill="1" applyBorder="1" applyAlignment="1" applyProtection="1">
      <alignment horizontal="center"/>
    </xf>
    <xf numFmtId="0" fontId="1" fillId="5" borderId="0" xfId="0" applyFont="1" applyFill="1" applyBorder="1" applyAlignment="1" applyProtection="1">
      <alignment horizontal="center"/>
    </xf>
    <xf numFmtId="0" fontId="0" fillId="0" borderId="0" xfId="0" applyFont="1" applyProtection="1"/>
    <xf numFmtId="0" fontId="0" fillId="0" borderId="0" xfId="0" applyFont="1"/>
    <xf numFmtId="0" fontId="0" fillId="0" borderId="17" xfId="0" applyFont="1" applyBorder="1" applyProtection="1"/>
    <xf numFmtId="0" fontId="0" fillId="0" borderId="0" xfId="2" applyFont="1" applyBorder="1" applyAlignment="1" applyProtection="1">
      <alignment horizontal="center" textRotation="90"/>
    </xf>
    <xf numFmtId="0" fontId="0" fillId="0" borderId="0" xfId="0" applyFont="1" applyBorder="1" applyProtection="1"/>
    <xf numFmtId="0" fontId="8" fillId="0" borderId="12" xfId="0" applyFont="1" applyBorder="1" applyProtection="1"/>
    <xf numFmtId="0" fontId="0" fillId="2" borderId="1" xfId="0" applyFont="1" applyFill="1" applyBorder="1" applyProtection="1">
      <protection locked="0"/>
    </xf>
    <xf numFmtId="0" fontId="8" fillId="2" borderId="30" xfId="0" applyFont="1" applyFill="1" applyBorder="1" applyProtection="1">
      <protection locked="0"/>
    </xf>
    <xf numFmtId="0" fontId="7" fillId="0" borderId="0" xfId="1" applyFont="1" applyBorder="1" applyProtection="1"/>
    <xf numFmtId="9" fontId="7" fillId="0" borderId="31" xfId="3" applyFont="1" applyBorder="1" applyProtection="1"/>
    <xf numFmtId="9" fontId="7" fillId="0" borderId="32" xfId="3" applyFont="1" applyBorder="1" applyProtection="1"/>
    <xf numFmtId="0" fontId="7" fillId="0" borderId="12" xfId="1" applyFont="1" applyBorder="1" applyProtection="1"/>
    <xf numFmtId="0" fontId="7" fillId="0" borderId="27" xfId="1" applyFont="1" applyBorder="1" applyProtection="1"/>
    <xf numFmtId="0" fontId="7" fillId="0" borderId="33" xfId="1" applyFont="1" applyBorder="1" applyProtection="1"/>
    <xf numFmtId="0" fontId="0" fillId="0" borderId="5" xfId="0" applyFill="1" applyBorder="1" applyAlignment="1" applyProtection="1">
      <alignment horizontal="center"/>
    </xf>
    <xf numFmtId="0" fontId="1" fillId="5" borderId="0" xfId="0" applyFont="1" applyFill="1" applyBorder="1" applyAlignment="1">
      <alignment horizontal="center"/>
    </xf>
    <xf numFmtId="0" fontId="1" fillId="0" borderId="0" xfId="0" applyFont="1" applyAlignment="1" applyProtection="1">
      <alignment horizontal="center"/>
    </xf>
    <xf numFmtId="0" fontId="1" fillId="0" borderId="0" xfId="0" applyFont="1" applyAlignment="1">
      <alignment horizontal="center"/>
    </xf>
    <xf numFmtId="0" fontId="0" fillId="0" borderId="34" xfId="0" applyFill="1" applyBorder="1" applyAlignment="1" applyProtection="1">
      <alignment horizontal="center"/>
    </xf>
    <xf numFmtId="0" fontId="0" fillId="0" borderId="25" xfId="0" applyFill="1" applyBorder="1" applyAlignment="1" applyProtection="1">
      <alignment horizontal="center"/>
    </xf>
    <xf numFmtId="0" fontId="0" fillId="0" borderId="3" xfId="0" applyFill="1" applyBorder="1" applyAlignment="1" applyProtection="1">
      <alignment horizontal="center"/>
    </xf>
    <xf numFmtId="0" fontId="0" fillId="0" borderId="5" xfId="0" applyFill="1" applyBorder="1" applyAlignment="1" applyProtection="1">
      <alignment horizontal="center"/>
    </xf>
    <xf numFmtId="0" fontId="0" fillId="0" borderId="35" xfId="0" applyFill="1" applyBorder="1" applyAlignment="1" applyProtection="1">
      <alignment horizontal="center"/>
    </xf>
    <xf numFmtId="0" fontId="1" fillId="0" borderId="16"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1" fillId="3" borderId="31" xfId="0" applyFont="1" applyFill="1" applyBorder="1" applyAlignment="1" applyProtection="1">
      <alignment horizontal="center" vertical="center" wrapText="1"/>
    </xf>
    <xf numFmtId="0" fontId="1" fillId="3" borderId="32" xfId="0" applyFont="1" applyFill="1" applyBorder="1" applyAlignment="1" applyProtection="1">
      <alignment horizontal="center" vertical="center" wrapText="1"/>
    </xf>
    <xf numFmtId="0" fontId="1" fillId="2" borderId="1" xfId="0" applyFont="1" applyFill="1" applyBorder="1" applyAlignment="1" applyProtection="1">
      <alignment horizontal="center"/>
    </xf>
    <xf numFmtId="0" fontId="1" fillId="2" borderId="5" xfId="0" applyFont="1" applyFill="1" applyBorder="1" applyAlignment="1" applyProtection="1">
      <alignment horizontal="center"/>
    </xf>
    <xf numFmtId="0" fontId="1" fillId="2" borderId="25" xfId="0" applyFont="1" applyFill="1" applyBorder="1" applyAlignment="1" applyProtection="1">
      <alignment horizontal="center"/>
    </xf>
    <xf numFmtId="0" fontId="1" fillId="2" borderId="3" xfId="0" applyFont="1" applyFill="1" applyBorder="1" applyAlignment="1" applyProtection="1">
      <alignment horizontal="center"/>
    </xf>
    <xf numFmtId="0" fontId="1" fillId="0" borderId="16" xfId="0" applyFont="1" applyFill="1" applyBorder="1" applyAlignment="1" applyProtection="1">
      <alignment horizontal="center"/>
    </xf>
    <xf numFmtId="0" fontId="1" fillId="0" borderId="31" xfId="0" applyFont="1" applyFill="1" applyBorder="1" applyAlignment="1" applyProtection="1">
      <alignment horizontal="center"/>
    </xf>
    <xf numFmtId="0" fontId="1" fillId="0" borderId="32" xfId="0" applyFont="1" applyFill="1" applyBorder="1" applyAlignment="1" applyProtection="1">
      <alignment horizontal="center"/>
    </xf>
    <xf numFmtId="0" fontId="7" fillId="2" borderId="31" xfId="0" applyFont="1" applyFill="1" applyBorder="1" applyAlignment="1" applyProtection="1">
      <alignment horizontal="center"/>
      <protection locked="0"/>
    </xf>
    <xf numFmtId="0" fontId="7" fillId="2" borderId="32" xfId="0" applyFont="1" applyFill="1" applyBorder="1" applyAlignment="1" applyProtection="1">
      <alignment horizontal="center"/>
      <protection locked="0"/>
    </xf>
    <xf numFmtId="0" fontId="1" fillId="5" borderId="0" xfId="0" applyFont="1" applyFill="1" applyBorder="1" applyAlignment="1">
      <alignment horizontal="center"/>
    </xf>
    <xf numFmtId="0" fontId="0" fillId="0" borderId="36" xfId="0" applyBorder="1" applyAlignment="1" applyProtection="1">
      <alignment horizontal="center" vertical="center" textRotation="90" wrapText="1"/>
    </xf>
    <xf numFmtId="0" fontId="0" fillId="0" borderId="37" xfId="0" applyBorder="1" applyAlignment="1" applyProtection="1">
      <alignment horizontal="center" vertical="center" textRotation="90" wrapText="1"/>
    </xf>
    <xf numFmtId="0" fontId="0" fillId="0" borderId="38" xfId="0" applyBorder="1" applyAlignment="1" applyProtection="1">
      <alignment horizontal="center" vertical="center" textRotation="90" wrapText="1"/>
    </xf>
    <xf numFmtId="0" fontId="1" fillId="0" borderId="0" xfId="0" applyFont="1" applyAlignment="1" applyProtection="1">
      <alignment horizontal="center"/>
    </xf>
    <xf numFmtId="0" fontId="2" fillId="2" borderId="39" xfId="0" applyFont="1" applyFill="1" applyBorder="1" applyAlignment="1" applyProtection="1">
      <alignment horizontal="center"/>
      <protection locked="0"/>
    </xf>
    <xf numFmtId="0" fontId="2" fillId="2" borderId="40"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0" fontId="1" fillId="0" borderId="11" xfId="0" applyFont="1" applyBorder="1" applyAlignment="1">
      <alignment horizontal="center"/>
    </xf>
    <xf numFmtId="0" fontId="1" fillId="0" borderId="0" xfId="0" applyFont="1" applyAlignment="1">
      <alignment horizontal="center"/>
    </xf>
    <xf numFmtId="0" fontId="1" fillId="2" borderId="5"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0" borderId="0" xfId="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2" borderId="1" xfId="0" applyFont="1" applyFill="1" applyBorder="1" applyAlignment="1" applyProtection="1">
      <alignment horizontal="center"/>
      <protection locked="0"/>
    </xf>
    <xf numFmtId="0" fontId="0" fillId="0" borderId="16" xfId="0" applyBorder="1" applyAlignment="1" applyProtection="1">
      <alignment horizontal="center"/>
    </xf>
    <xf numFmtId="0" fontId="0" fillId="0" borderId="31" xfId="0" applyBorder="1" applyAlignment="1" applyProtection="1">
      <alignment horizontal="center"/>
    </xf>
    <xf numFmtId="0" fontId="0" fillId="0" borderId="32" xfId="0" applyBorder="1" applyAlignment="1" applyProtection="1">
      <alignment horizontal="center"/>
    </xf>
  </cellXfs>
  <cellStyles count="4">
    <cellStyle name="Normal" xfId="0" builtinId="0"/>
    <cellStyle name="Normal 2" xfId="1" xr:uid="{9B7A69AD-C606-425C-BA0F-A59EB163F6B9}"/>
    <cellStyle name="Normal_Calc sheet-liquors 5-04" xfId="2" xr:uid="{FD724801-BE6E-4A18-BBFE-94BF61CA0B79}"/>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451485</xdr:colOff>
      <xdr:row>0</xdr:row>
      <xdr:rowOff>129540</xdr:rowOff>
    </xdr:from>
    <xdr:to>
      <xdr:col>15</xdr:col>
      <xdr:colOff>499110</xdr:colOff>
      <xdr:row>43</xdr:row>
      <xdr:rowOff>30480</xdr:rowOff>
    </xdr:to>
    <xdr:sp macro="" textlink="">
      <xdr:nvSpPr>
        <xdr:cNvPr id="2" name="Text Box 1">
          <a:extLst>
            <a:ext uri="{FF2B5EF4-FFF2-40B4-BE49-F238E27FC236}">
              <a16:creationId xmlns:a16="http://schemas.microsoft.com/office/drawing/2014/main" id="{EBFFB746-74F3-51E1-E7E5-FF9E172A7F5A}"/>
            </a:ext>
          </a:extLst>
        </xdr:cNvPr>
        <xdr:cNvSpPr txBox="1">
          <a:spLocks noChangeArrowheads="1"/>
        </xdr:cNvSpPr>
      </xdr:nvSpPr>
      <xdr:spPr bwMode="auto">
        <a:xfrm>
          <a:off x="403860" y="129540"/>
          <a:ext cx="8267700" cy="612648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100" b="0" i="0">
              <a:effectLst/>
              <a:latin typeface="+mn-lt"/>
              <a:ea typeface="+mn-ea"/>
              <a:cs typeface="+mn-cs"/>
            </a:rPr>
            <a:t>Disclaimer</a:t>
          </a:r>
        </a:p>
        <a:p>
          <a:r>
            <a:rPr lang="en-US" sz="1100" b="0" i="0">
              <a:effectLst/>
              <a:latin typeface="+mn-lt"/>
              <a:ea typeface="+mn-ea"/>
              <a:cs typeface="+mn-cs"/>
            </a:rPr>
            <a:t>The National Laboratory of the Rockies (NLR) is operated for the U.S. Department of Energy (DOE) by Alliance for Energy Innovation, LLC ("Alliance").</a:t>
          </a:r>
        </a:p>
        <a:p>
          <a:r>
            <a:rPr lang="en-US" sz="1100" b="0" i="0">
              <a:effectLst/>
              <a:latin typeface="+mn-lt"/>
              <a:ea typeface="+mn-ea"/>
              <a:cs typeface="+mn-cs"/>
            </a:rPr>
            <a: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a:t>
          </a:r>
        </a:p>
        <a:p>
          <a:r>
            <a:rPr lang="en-US" sz="1100" b="0" i="0">
              <a:effectLst/>
              <a:latin typeface="+mn-lt"/>
              <a:ea typeface="+mn-ea"/>
              <a:cs typeface="+mn-cs"/>
            </a:rPr>
            <a: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1" i="0" u="none" strike="noStrike" baseline="0">
              <a:solidFill>
                <a:srgbClr val="000000"/>
              </a:solidFill>
              <a:latin typeface="Geneva"/>
            </a:rPr>
            <a:t>Instructions for use:</a:t>
          </a:r>
          <a:endParaRPr lang="en-US" sz="900" b="0" i="0" u="none" strike="noStrike" baseline="0">
            <a:solidFill>
              <a:srgbClr val="000000"/>
            </a:solidFill>
            <a:latin typeface="Geneva"/>
          </a:endParaRP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This workbook is intended for use in conjunction with National Laboratory of the Rockies (NLR) approved Laboratory Analytical Procedures (LAPs) only.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Cells highlighted in blue are areas where values or information should be entered.</a:t>
          </a:r>
        </a:p>
        <a:p>
          <a:pPr algn="l" rtl="0">
            <a:lnSpc>
              <a:spcPts val="900"/>
            </a:lnSpc>
            <a:defRPr sz="1000"/>
          </a:pPr>
          <a:r>
            <a:rPr lang="en-US" sz="900" b="0" i="0" u="none" strike="noStrike" baseline="0">
              <a:solidFill>
                <a:srgbClr val="000000"/>
              </a:solidFill>
              <a:latin typeface="Geneva"/>
            </a:rPr>
            <a:t>- Cells in white are calculations or references that should not be changed unless necessary.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The pages in this workbook are locked to protect the integrity of the workbook.  Many of the cells contain calculations that can be inadvertently changed or copied over.  To unlock a sheet, choose the Tools option from the menu, choose Protection, and highlight the Unprotect Sheet option.  This will unlock all of the cells in the page.  Unlocking is not recommended unless product specific changes must be made.</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This workbook may be distributed to other organizations in its original form only.</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Abbreviations:</a:t>
          </a:r>
        </a:p>
        <a:p>
          <a:pPr algn="l" rtl="0">
            <a:defRPr sz="1000"/>
          </a:pPr>
          <a:r>
            <a:rPr lang="en-US" sz="900" b="0" i="0" u="none" strike="noStrike" baseline="0">
              <a:solidFill>
                <a:srgbClr val="000000"/>
              </a:solidFill>
              <a:latin typeface="Geneva"/>
            </a:rPr>
            <a:t>TRB- Technical Record Book</a:t>
          </a:r>
        </a:p>
        <a:p>
          <a:pPr algn="l" rtl="0">
            <a:lnSpc>
              <a:spcPts val="800"/>
            </a:lnSpc>
            <a:defRPr sz="1000"/>
          </a:pPr>
          <a:r>
            <a:rPr lang="en-US" sz="900" b="0" i="0" u="none" strike="noStrike" baseline="0">
              <a:solidFill>
                <a:srgbClr val="000000"/>
              </a:solidFill>
              <a:latin typeface="Geneva"/>
            </a:rPr>
            <a:t>ADW- Air dry weight, the weight of a sample or apparatus after air drying or vacuum oven drying</a:t>
          </a:r>
        </a:p>
        <a:p>
          <a:pPr algn="l" rtl="0">
            <a:lnSpc>
              <a:spcPts val="800"/>
            </a:lnSpc>
            <a:defRPr sz="1000"/>
          </a:pPr>
          <a:r>
            <a:rPr lang="en-US" sz="900" b="0" i="0" u="none" strike="noStrike" baseline="0">
              <a:solidFill>
                <a:srgbClr val="000000"/>
              </a:solidFill>
              <a:latin typeface="Geneva"/>
            </a:rPr>
            <a:t>ODW- Oven dry weight, the weight of a sample or apparatus corrected for moisture content</a:t>
          </a:r>
        </a:p>
        <a:p>
          <a:pPr algn="l" rtl="0">
            <a:defRPr sz="1000"/>
          </a:pPr>
          <a:endParaRPr lang="en-US" sz="900" b="0" i="0" u="none" strike="noStrike" baseline="0">
            <a:solidFill>
              <a:srgbClr val="000000"/>
            </a:solidFill>
            <a:latin typeface="Geneva"/>
          </a:endParaRPr>
        </a:p>
        <a:p>
          <a:pPr rtl="0" fontAlgn="base">
            <a:lnSpc>
              <a:spcPts val="800"/>
            </a:lnSpc>
          </a:pPr>
          <a:r>
            <a:rPr lang="en-US" sz="900" b="0" i="0" u="none" strike="noStrike" baseline="0">
              <a:solidFill>
                <a:srgbClr val="000000"/>
              </a:solidFill>
              <a:latin typeface="Geneva"/>
            </a:rPr>
            <a:t>-</a:t>
          </a:r>
          <a:r>
            <a:rPr lang="en-US" sz="900" b="0" i="0" u="none" strike="noStrike" baseline="0">
              <a:solidFill>
                <a:srgbClr val="000000"/>
              </a:solidFill>
              <a:latin typeface="Geneva"/>
              <a:ea typeface="+mn-ea"/>
              <a:cs typeface="+mn-cs"/>
            </a:rPr>
            <a:t>From version 08-18-2006 to 07-08-2011, the following changes were made:</a:t>
          </a:r>
        </a:p>
        <a:p>
          <a:pPr rtl="0" fontAlgn="base"/>
          <a:r>
            <a:rPr lang="en-US" sz="900" b="0" i="0" u="none" strike="noStrike" baseline="0">
              <a:solidFill>
                <a:srgbClr val="000000"/>
              </a:solidFill>
              <a:latin typeface="Geneva"/>
              <a:ea typeface="+mn-ea"/>
              <a:cs typeface="+mn-cs"/>
            </a:rPr>
            <a:t>	- The acetic acid to acetate modifier was corrected</a:t>
          </a:r>
        </a:p>
        <a:p>
          <a:pPr rtl="0">
            <a:lnSpc>
              <a:spcPts val="800"/>
            </a:lnSpc>
          </a:pPr>
          <a:r>
            <a:rPr lang="en-US" sz="900" b="0" i="0" u="none" strike="noStrike" baseline="0">
              <a:solidFill>
                <a:srgbClr val="000000"/>
              </a:solidFill>
              <a:latin typeface="Geneva"/>
              <a:ea typeface="+mn-ea"/>
              <a:cs typeface="+mn-cs"/>
            </a:rPr>
            <a:t>	- A new Sugar Recovery Standard tab was added to handle triplicate SRS measurements</a:t>
          </a:r>
        </a:p>
        <a:p>
          <a:pPr rtl="0">
            <a:lnSpc>
              <a:spcPts val="800"/>
            </a:lnSpc>
          </a:pPr>
          <a:r>
            <a:rPr lang="en-US" sz="900" b="0" i="0" u="none" strike="noStrike" baseline="0">
              <a:solidFill>
                <a:srgbClr val="000000"/>
              </a:solidFill>
              <a:latin typeface="Geneva"/>
              <a:ea typeface="+mn-ea"/>
              <a:cs typeface="+mn-cs"/>
            </a:rPr>
            <a:t>	-The ability to choose from multiple SRS recoveries was included</a:t>
          </a:r>
        </a:p>
        <a:p>
          <a:pPr algn="l" rtl="0">
            <a:defRPr sz="1000"/>
          </a:pPr>
          <a:endParaRPr lang="en-US" sz="900" b="0" i="0" u="none" strike="noStrike" baseline="0">
            <a:solidFill>
              <a:srgbClr val="000000"/>
            </a:solidFill>
            <a:latin typeface="Geneva"/>
          </a:endParaRPr>
        </a:p>
        <a:p>
          <a:pPr algn="l" rtl="0">
            <a:defRPr sz="1000"/>
          </a:pPr>
          <a:endParaRPr lang="en-US" sz="900" b="0" i="0" u="none" strike="noStrike" baseline="0">
            <a:solidFill>
              <a:srgbClr val="000000"/>
            </a:solidFill>
            <a:latin typeface="Genev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47624</xdr:colOff>
      <xdr:row>0</xdr:row>
      <xdr:rowOff>47625</xdr:rowOff>
    </xdr:from>
    <xdr:to>
      <xdr:col>23</xdr:col>
      <xdr:colOff>127642</xdr:colOff>
      <xdr:row>1</xdr:row>
      <xdr:rowOff>1247857</xdr:rowOff>
    </xdr:to>
    <xdr:sp macro="" textlink="">
      <xdr:nvSpPr>
        <xdr:cNvPr id="2" name="TextBox 1">
          <a:extLst>
            <a:ext uri="{FF2B5EF4-FFF2-40B4-BE49-F238E27FC236}">
              <a16:creationId xmlns:a16="http://schemas.microsoft.com/office/drawing/2014/main" id="{AC647904-259A-A87C-155E-20B8063CF36C}"/>
            </a:ext>
          </a:extLst>
        </xdr:cNvPr>
        <xdr:cNvSpPr txBox="1"/>
      </xdr:nvSpPr>
      <xdr:spPr>
        <a:xfrm>
          <a:off x="9620249" y="47625"/>
          <a:ext cx="4657725"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a:t>
          </a:r>
        </a:p>
        <a:p>
          <a:r>
            <a:rPr lang="en-US" sz="1100"/>
            <a:t>The</a:t>
          </a:r>
          <a:r>
            <a:rPr lang="en-US" sz="1100" baseline="0"/>
            <a:t> assumption has been made that none of the protein in the biomass condenses into the acid insoluble residue. This assumption is flawed, as a fraction of the protein does condense. </a:t>
          </a:r>
          <a:r>
            <a:rPr lang="en-US" sz="1100" baseline="0">
              <a:solidFill>
                <a:schemeClr val="dk1"/>
              </a:solidFill>
              <a:latin typeface="+mn-lt"/>
              <a:ea typeface="+mn-ea"/>
              <a:cs typeface="+mn-cs"/>
            </a:rPr>
            <a:t>However, our studies have shown that, for a corn stover feedstock, only a minor fraction of the protein condenses into the residue. </a:t>
          </a:r>
          <a:r>
            <a:rPr lang="en-US" sz="1100" baseline="0"/>
            <a:t>The amount of nitrogen in the residue can be determined and entered into the spreadsheet in the grey areas. If a nitrogen value is determined, the user should be aware that the protein factor will no longer be valid, as the nitrogenous material will likely have degraded and recondensed.</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87630</xdr:colOff>
      <xdr:row>0</xdr:row>
      <xdr:rowOff>116205</xdr:rowOff>
    </xdr:from>
    <xdr:to>
      <xdr:col>1</xdr:col>
      <xdr:colOff>525912</xdr:colOff>
      <xdr:row>0</xdr:row>
      <xdr:rowOff>655099</xdr:rowOff>
    </xdr:to>
    <xdr:sp macro="" textlink="">
      <xdr:nvSpPr>
        <xdr:cNvPr id="1025" name="Rectangle 1">
          <a:extLst>
            <a:ext uri="{FF2B5EF4-FFF2-40B4-BE49-F238E27FC236}">
              <a16:creationId xmlns:a16="http://schemas.microsoft.com/office/drawing/2014/main" id="{D7ADB376-879A-D559-B072-EE12928ADEFB}"/>
            </a:ext>
          </a:extLst>
        </xdr:cNvPr>
        <xdr:cNvSpPr>
          <a:spLocks noChangeArrowheads="1"/>
        </xdr:cNvSpPr>
      </xdr:nvSpPr>
      <xdr:spPr bwMode="auto">
        <a:xfrm>
          <a:off x="85725" y="114300"/>
          <a:ext cx="1200150" cy="542925"/>
        </a:xfrm>
        <a:prstGeom prst="rect">
          <a:avLst/>
        </a:prstGeom>
        <a:solidFill>
          <a:srgbClr val="FFFF99"/>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0" i="0" u="none" strike="noStrike" baseline="0">
              <a:solidFill>
                <a:srgbClr val="000000"/>
              </a:solidFill>
              <a:latin typeface="Geneva"/>
            </a:rPr>
            <a:t>Note:  This step is an ashing done after extractions.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89C3-36FE-4647-8C22-0DA0C35BCEB7}">
  <dimension ref="A1"/>
  <sheetViews>
    <sheetView tabSelected="1" workbookViewId="0">
      <selection activeCell="R13" sqref="R13"/>
    </sheetView>
  </sheetViews>
  <sheetFormatPr defaultRowHeight="12"/>
  <sheetData/>
  <sheetProtection sheet="1"/>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E627-2D72-427E-93C1-2D00F519872E}">
  <dimension ref="A1:T27"/>
  <sheetViews>
    <sheetView workbookViewId="0">
      <selection activeCell="A5" sqref="A5"/>
    </sheetView>
  </sheetViews>
  <sheetFormatPr defaultRowHeight="12"/>
  <cols>
    <col min="1" max="1" width="17.85546875" style="137" bestFit="1" customWidth="1"/>
    <col min="2" max="7" width="9.140625" style="137"/>
    <col min="8" max="8" width="17.85546875" style="137" bestFit="1" customWidth="1"/>
    <col min="9" max="14" width="9.140625" style="137"/>
    <col min="15" max="15" width="17.85546875" style="137" bestFit="1" customWidth="1"/>
    <col min="16" max="16384" width="9.140625" style="137"/>
  </cols>
  <sheetData>
    <row r="1" spans="1:20" ht="13.5" thickBot="1">
      <c r="A1" s="116" t="s">
        <v>112</v>
      </c>
      <c r="B1" s="172" t="s">
        <v>113</v>
      </c>
      <c r="C1" s="172"/>
      <c r="D1" s="172"/>
      <c r="E1" s="172"/>
      <c r="F1" s="173"/>
      <c r="G1" s="136"/>
      <c r="H1" s="116" t="s">
        <v>112</v>
      </c>
      <c r="I1" s="172" t="s">
        <v>114</v>
      </c>
      <c r="J1" s="172"/>
      <c r="K1" s="172"/>
      <c r="L1" s="172"/>
      <c r="M1" s="173"/>
      <c r="N1" s="136"/>
      <c r="O1" s="116" t="s">
        <v>112</v>
      </c>
      <c r="P1" s="172" t="s">
        <v>115</v>
      </c>
      <c r="Q1" s="172"/>
      <c r="R1" s="172"/>
      <c r="S1" s="172"/>
      <c r="T1" s="173"/>
    </row>
    <row r="2" spans="1:20" ht="83.25" thickBot="1">
      <c r="A2" s="138"/>
      <c r="B2" s="139" t="s">
        <v>116</v>
      </c>
      <c r="C2" s="139" t="s">
        <v>117</v>
      </c>
      <c r="D2" s="139" t="s">
        <v>118</v>
      </c>
      <c r="E2" s="139" t="s">
        <v>119</v>
      </c>
      <c r="F2" s="104" t="s">
        <v>120</v>
      </c>
      <c r="G2" s="136"/>
      <c r="H2" s="138"/>
      <c r="I2" s="139" t="s">
        <v>116</v>
      </c>
      <c r="J2" s="139" t="s">
        <v>117</v>
      </c>
      <c r="K2" s="139" t="s">
        <v>118</v>
      </c>
      <c r="L2" s="139" t="s">
        <v>119</v>
      </c>
      <c r="M2" s="104" t="s">
        <v>120</v>
      </c>
      <c r="N2" s="136"/>
      <c r="O2" s="138"/>
      <c r="P2" s="139" t="s">
        <v>116</v>
      </c>
      <c r="Q2" s="139" t="s">
        <v>117</v>
      </c>
      <c r="R2" s="139" t="s">
        <v>118</v>
      </c>
      <c r="S2" s="139" t="s">
        <v>119</v>
      </c>
      <c r="T2" s="104" t="s">
        <v>120</v>
      </c>
    </row>
    <row r="3" spans="1:20" ht="13.5" thickBot="1">
      <c r="A3" s="117" t="s">
        <v>121</v>
      </c>
      <c r="B3" s="145">
        <f>IFERROR(AVERAGE(B7,B11,B15,B19,B23,B27),1)</f>
        <v>1</v>
      </c>
      <c r="C3" s="145">
        <f>IFERROR(AVERAGE(C7,C11,C15,C19,C23,C27),1)</f>
        <v>1</v>
      </c>
      <c r="D3" s="145">
        <f>IFERROR(AVERAGE(D7,D11,D15,D19,D23,D27),1)</f>
        <v>1</v>
      </c>
      <c r="E3" s="145">
        <f>IFERROR(AVERAGE(E7,E11,E15,E19,E23,E27),1)</f>
        <v>1</v>
      </c>
      <c r="F3" s="146">
        <f>IFERROR(AVERAGE(F7,F11,F15,F19,F23,F27),1)</f>
        <v>1</v>
      </c>
      <c r="G3" s="136"/>
      <c r="H3" s="117" t="s">
        <v>121</v>
      </c>
      <c r="I3" s="145">
        <f>IFERROR(AVERAGE(I7,I11,I15,I19,I23,I27),1)</f>
        <v>1</v>
      </c>
      <c r="J3" s="145">
        <f>IFERROR(AVERAGE(J7,J11,J15,J19,J23,J27),1)</f>
        <v>1</v>
      </c>
      <c r="K3" s="145">
        <f>IFERROR(AVERAGE(K7,K11,K15,K19,K23,K27),1)</f>
        <v>1</v>
      </c>
      <c r="L3" s="145">
        <f>IFERROR(AVERAGE(L7,L11,L15,L19,L23,L27),1)</f>
        <v>1</v>
      </c>
      <c r="M3" s="145">
        <f>IFERROR(AVERAGE(M7,M11,M15,M19,M23,M27),1)</f>
        <v>1</v>
      </c>
      <c r="N3" s="136"/>
      <c r="O3" s="117" t="s">
        <v>121</v>
      </c>
      <c r="P3" s="145">
        <f>IFERROR(AVERAGE(P7,P11,P15,P19,P23,P27),1)</f>
        <v>1</v>
      </c>
      <c r="Q3" s="145">
        <f>IFERROR(AVERAGE(Q7,Q11,Q15,Q19,Q23,Q27),1)</f>
        <v>1</v>
      </c>
      <c r="R3" s="145">
        <f>IFERROR(AVERAGE(R7,R11,R15,R19,R23,R27),1)</f>
        <v>1</v>
      </c>
      <c r="S3" s="145">
        <f>IFERROR(AVERAGE(S7,S11,S15,S19,S23,S27),1)</f>
        <v>1</v>
      </c>
      <c r="T3" s="145">
        <f>IFERROR(AVERAGE(T7,T11,T15,T19,T23,T27),1)</f>
        <v>1</v>
      </c>
    </row>
    <row r="4" spans="1:20" ht="12.75">
      <c r="A4" s="138"/>
      <c r="B4" s="140"/>
      <c r="C4" s="140"/>
      <c r="D4" s="140"/>
      <c r="E4" s="140"/>
      <c r="F4" s="141"/>
      <c r="G4" s="136"/>
      <c r="H4" s="138"/>
      <c r="I4" s="140"/>
      <c r="J4" s="140"/>
      <c r="K4" s="140"/>
      <c r="L4" s="140"/>
      <c r="M4" s="141"/>
      <c r="N4" s="136"/>
      <c r="O4" s="138"/>
      <c r="P4" s="140"/>
      <c r="Q4" s="140"/>
      <c r="R4" s="140"/>
      <c r="S4" s="140"/>
      <c r="T4" s="141"/>
    </row>
    <row r="5" spans="1:20" ht="12.75">
      <c r="A5" s="138" t="s">
        <v>122</v>
      </c>
      <c r="B5" s="142"/>
      <c r="C5" s="142"/>
      <c r="D5" s="142"/>
      <c r="E5" s="142"/>
      <c r="F5" s="143" t="s">
        <v>123</v>
      </c>
      <c r="G5" s="136"/>
      <c r="H5" s="138" t="s">
        <v>122</v>
      </c>
      <c r="I5" s="142"/>
      <c r="J5" s="142"/>
      <c r="K5" s="142"/>
      <c r="L5" s="142"/>
      <c r="M5" s="143"/>
      <c r="N5" s="136"/>
      <c r="O5" s="138" t="s">
        <v>122</v>
      </c>
      <c r="P5" s="142"/>
      <c r="Q5" s="142"/>
      <c r="R5" s="142"/>
      <c r="S5" s="142"/>
      <c r="T5" s="143"/>
    </row>
    <row r="6" spans="1:20" ht="12.75">
      <c r="A6" s="138" t="s">
        <v>124</v>
      </c>
      <c r="B6" s="142"/>
      <c r="C6" s="142"/>
      <c r="D6" s="142"/>
      <c r="E6" s="142"/>
      <c r="F6" s="143" t="s">
        <v>123</v>
      </c>
      <c r="G6" s="136"/>
      <c r="H6" s="138" t="s">
        <v>124</v>
      </c>
      <c r="I6" s="142"/>
      <c r="J6" s="142"/>
      <c r="K6" s="142"/>
      <c r="L6" s="142"/>
      <c r="M6" s="143"/>
      <c r="N6" s="136"/>
      <c r="O6" s="138" t="s">
        <v>124</v>
      </c>
      <c r="P6" s="142"/>
      <c r="Q6" s="142"/>
      <c r="R6" s="142"/>
      <c r="S6" s="142"/>
      <c r="T6" s="143"/>
    </row>
    <row r="7" spans="1:20" ht="12.75">
      <c r="A7" s="118" t="s">
        <v>125</v>
      </c>
      <c r="B7" s="144" t="str">
        <f>IF(B5&lt;&gt;"",B6/B5,"")</f>
        <v/>
      </c>
      <c r="C7" s="144" t="str">
        <f>IF(C5&lt;&gt;"",C6/C5,"")</f>
        <v/>
      </c>
      <c r="D7" s="144" t="str">
        <f>IF(D5&lt;&gt;"",D6/D5,"")</f>
        <v/>
      </c>
      <c r="E7" s="144" t="str">
        <f>IF(E5&lt;&gt;"",E6/E5,"")</f>
        <v/>
      </c>
      <c r="F7" s="147" t="str">
        <f>IF(F5&lt;&gt;"",F6/F5,"")</f>
        <v/>
      </c>
      <c r="G7" s="136"/>
      <c r="H7" s="118" t="s">
        <v>125</v>
      </c>
      <c r="I7" s="144" t="str">
        <f>IF(I5&lt;&gt;"",I6/I5,"")</f>
        <v/>
      </c>
      <c r="J7" s="144" t="str">
        <f>IF(J5&lt;&gt;"",J6/J5,"")</f>
        <v/>
      </c>
      <c r="K7" s="144" t="str">
        <f>IF(K5&lt;&gt;"",K6/K5,"")</f>
        <v/>
      </c>
      <c r="L7" s="144" t="str">
        <f>IF(L5&lt;&gt;"",L6/L5,"")</f>
        <v/>
      </c>
      <c r="M7" s="147" t="str">
        <f>IF(M5&lt;&gt;"",M6/M5,"")</f>
        <v/>
      </c>
      <c r="N7" s="136"/>
      <c r="O7" s="118" t="s">
        <v>125</v>
      </c>
      <c r="P7" s="144" t="str">
        <f>IF(P5&lt;&gt;"",P6/P5,"")</f>
        <v/>
      </c>
      <c r="Q7" s="144" t="str">
        <f>IF(Q5&lt;&gt;"",Q6/Q5,"")</f>
        <v/>
      </c>
      <c r="R7" s="144" t="str">
        <f>IF(R5&lt;&gt;"",R6/R5,"")</f>
        <v/>
      </c>
      <c r="S7" s="144" t="str">
        <f>IF(S5&lt;&gt;"",S6/S5,"")</f>
        <v/>
      </c>
      <c r="T7" s="147" t="str">
        <f>IF(T5&lt;&gt;"",T6/T5,"")</f>
        <v/>
      </c>
    </row>
    <row r="8" spans="1:20" ht="12.75">
      <c r="A8" s="138"/>
      <c r="B8" s="140"/>
      <c r="C8" s="140"/>
      <c r="D8" s="140"/>
      <c r="E8" s="140"/>
      <c r="F8" s="141"/>
      <c r="G8" s="136"/>
      <c r="H8" s="138"/>
      <c r="I8" s="140"/>
      <c r="J8" s="140"/>
      <c r="K8" s="140"/>
      <c r="L8" s="140"/>
      <c r="M8" s="141"/>
      <c r="N8" s="136"/>
      <c r="O8" s="138"/>
      <c r="P8" s="140"/>
      <c r="Q8" s="140"/>
      <c r="R8" s="140"/>
      <c r="S8" s="140"/>
      <c r="T8" s="141"/>
    </row>
    <row r="9" spans="1:20" ht="12.75">
      <c r="A9" s="138" t="s">
        <v>122</v>
      </c>
      <c r="B9" s="142"/>
      <c r="C9" s="142"/>
      <c r="D9" s="142"/>
      <c r="E9" s="142"/>
      <c r="F9" s="143"/>
      <c r="G9" s="136"/>
      <c r="H9" s="138" t="s">
        <v>122</v>
      </c>
      <c r="I9" s="142"/>
      <c r="J9" s="142"/>
      <c r="K9" s="142"/>
      <c r="L9" s="142"/>
      <c r="M9" s="143"/>
      <c r="N9" s="136"/>
      <c r="O9" s="138" t="s">
        <v>122</v>
      </c>
      <c r="P9" s="142"/>
      <c r="Q9" s="142"/>
      <c r="R9" s="142"/>
      <c r="S9" s="142"/>
      <c r="T9" s="143"/>
    </row>
    <row r="10" spans="1:20" ht="12.75">
      <c r="A10" s="138" t="s">
        <v>124</v>
      </c>
      <c r="B10" s="142"/>
      <c r="C10" s="142"/>
      <c r="D10" s="142"/>
      <c r="E10" s="142"/>
      <c r="F10" s="143" t="s">
        <v>123</v>
      </c>
      <c r="G10" s="136"/>
      <c r="H10" s="138" t="s">
        <v>124</v>
      </c>
      <c r="I10" s="142"/>
      <c r="J10" s="142"/>
      <c r="K10" s="142"/>
      <c r="L10" s="142"/>
      <c r="M10" s="143"/>
      <c r="N10" s="136"/>
      <c r="O10" s="138" t="s">
        <v>124</v>
      </c>
      <c r="P10" s="142"/>
      <c r="Q10" s="142"/>
      <c r="R10" s="142"/>
      <c r="S10" s="142"/>
      <c r="T10" s="143"/>
    </row>
    <row r="11" spans="1:20" ht="12.75">
      <c r="A11" s="118" t="s">
        <v>125</v>
      </c>
      <c r="B11" s="144" t="str">
        <f>IF(B9&lt;&gt;"",B10/B9,"")</f>
        <v/>
      </c>
      <c r="C11" s="144" t="str">
        <f>IF(C9&lt;&gt;"",C10/C9,"")</f>
        <v/>
      </c>
      <c r="D11" s="144" t="str">
        <f>IF(D9&lt;&gt;"",D10/D9,"")</f>
        <v/>
      </c>
      <c r="E11" s="144" t="str">
        <f>IF(E9&lt;&gt;"",E10/E9,"")</f>
        <v/>
      </c>
      <c r="F11" s="147" t="str">
        <f>IF(F9&lt;&gt;"",F10/F9,"")</f>
        <v/>
      </c>
      <c r="G11" s="136"/>
      <c r="H11" s="118" t="s">
        <v>125</v>
      </c>
      <c r="I11" s="144" t="str">
        <f>IF(I9&lt;&gt;"",I10/I9,"")</f>
        <v/>
      </c>
      <c r="J11" s="144" t="str">
        <f>IF(J9&lt;&gt;"",J10/J9,"")</f>
        <v/>
      </c>
      <c r="K11" s="144" t="str">
        <f>IF(K9&lt;&gt;"",K10/K9,"")</f>
        <v/>
      </c>
      <c r="L11" s="144" t="str">
        <f>IF(L9&lt;&gt;"",L10/L9,"")</f>
        <v/>
      </c>
      <c r="M11" s="147" t="str">
        <f>IF(M9&lt;&gt;"",M10/M9,"")</f>
        <v/>
      </c>
      <c r="N11" s="136"/>
      <c r="O11" s="118" t="s">
        <v>125</v>
      </c>
      <c r="P11" s="144" t="str">
        <f>IF(P9&lt;&gt;"",P10/P9,"")</f>
        <v/>
      </c>
      <c r="Q11" s="144" t="str">
        <f>IF(Q9&lt;&gt;"",Q10/Q9,"")</f>
        <v/>
      </c>
      <c r="R11" s="144" t="str">
        <f>IF(R9&lt;&gt;"",R10/R9,"")</f>
        <v/>
      </c>
      <c r="S11" s="144" t="str">
        <f>IF(S9&lt;&gt;"",S10/S9,"")</f>
        <v/>
      </c>
      <c r="T11" s="147" t="str">
        <f>IF(T9&lt;&gt;"",T10/T9,"")</f>
        <v/>
      </c>
    </row>
    <row r="12" spans="1:20" ht="12.75">
      <c r="A12" s="138"/>
      <c r="B12" s="140"/>
      <c r="C12" s="140"/>
      <c r="D12" s="140"/>
      <c r="E12" s="140"/>
      <c r="F12" s="141"/>
      <c r="G12" s="136"/>
      <c r="H12" s="138"/>
      <c r="I12" s="140"/>
      <c r="J12" s="140"/>
      <c r="K12" s="140"/>
      <c r="L12" s="140"/>
      <c r="M12" s="141"/>
      <c r="N12" s="136"/>
      <c r="O12" s="138"/>
      <c r="P12" s="140"/>
      <c r="Q12" s="140"/>
      <c r="R12" s="140"/>
      <c r="S12" s="140"/>
      <c r="T12" s="141"/>
    </row>
    <row r="13" spans="1:20" ht="12.75">
      <c r="A13" s="138" t="s">
        <v>122</v>
      </c>
      <c r="B13" s="142"/>
      <c r="C13" s="142"/>
      <c r="D13" s="142"/>
      <c r="E13" s="142"/>
      <c r="F13" s="143" t="s">
        <v>123</v>
      </c>
      <c r="G13" s="136"/>
      <c r="H13" s="138" t="s">
        <v>122</v>
      </c>
      <c r="I13" s="142"/>
      <c r="J13" s="142"/>
      <c r="K13" s="142"/>
      <c r="L13" s="142"/>
      <c r="M13" s="143"/>
      <c r="N13" s="136"/>
      <c r="O13" s="138" t="s">
        <v>122</v>
      </c>
      <c r="P13" s="142"/>
      <c r="Q13" s="142"/>
      <c r="R13" s="142"/>
      <c r="S13" s="142"/>
      <c r="T13" s="143"/>
    </row>
    <row r="14" spans="1:20" ht="12.75">
      <c r="A14" s="138" t="s">
        <v>124</v>
      </c>
      <c r="B14" s="142"/>
      <c r="C14" s="142"/>
      <c r="D14" s="142"/>
      <c r="E14" s="142"/>
      <c r="F14" s="143" t="s">
        <v>123</v>
      </c>
      <c r="G14" s="136"/>
      <c r="H14" s="138" t="s">
        <v>124</v>
      </c>
      <c r="I14" s="142"/>
      <c r="J14" s="142"/>
      <c r="K14" s="142"/>
      <c r="L14" s="142"/>
      <c r="M14" s="143"/>
      <c r="N14" s="136"/>
      <c r="O14" s="138" t="s">
        <v>124</v>
      </c>
      <c r="P14" s="142"/>
      <c r="Q14" s="142"/>
      <c r="R14" s="142"/>
      <c r="S14" s="142"/>
      <c r="T14" s="143"/>
    </row>
    <row r="15" spans="1:20" ht="12.75">
      <c r="A15" s="138" t="s">
        <v>125</v>
      </c>
      <c r="B15" s="144" t="str">
        <f>IF(B13&lt;&gt;"",B14/B13,"")</f>
        <v/>
      </c>
      <c r="C15" s="144" t="str">
        <f>IF(C13&lt;&gt;"",C14/C13,"")</f>
        <v/>
      </c>
      <c r="D15" s="144" t="str">
        <f>IF(D13&lt;&gt;"",D14/D13,"")</f>
        <v/>
      </c>
      <c r="E15" s="144" t="str">
        <f>IF(E13&lt;&gt;"",E14/E13,"")</f>
        <v/>
      </c>
      <c r="F15" s="147" t="str">
        <f>IF(F13&lt;&gt;"",F14/F13,"")</f>
        <v/>
      </c>
      <c r="G15" s="136"/>
      <c r="H15" s="138" t="s">
        <v>125</v>
      </c>
      <c r="I15" s="144" t="str">
        <f>IF(I13&lt;&gt;"",I14/I13,"")</f>
        <v/>
      </c>
      <c r="J15" s="144" t="str">
        <f>IF(J13&lt;&gt;"",J14/J13,"")</f>
        <v/>
      </c>
      <c r="K15" s="144" t="str">
        <f>IF(K13&lt;&gt;"",K14/K13,"")</f>
        <v/>
      </c>
      <c r="L15" s="144" t="str">
        <f>IF(L13&lt;&gt;"",L14/L13,"")</f>
        <v/>
      </c>
      <c r="M15" s="147" t="str">
        <f>IF(M13&lt;&gt;"",M14/M13,"")</f>
        <v/>
      </c>
      <c r="N15" s="136"/>
      <c r="O15" s="138" t="s">
        <v>125</v>
      </c>
      <c r="P15" s="144" t="str">
        <f>IF(P13&lt;&gt;"",P14/P13,"")</f>
        <v/>
      </c>
      <c r="Q15" s="144" t="str">
        <f>IF(Q13&lt;&gt;"",Q14/Q13,"")</f>
        <v/>
      </c>
      <c r="R15" s="144" t="str">
        <f>IF(R13&lt;&gt;"",R14/R13,"")</f>
        <v/>
      </c>
      <c r="S15" s="144" t="str">
        <f>IF(S13&lt;&gt;"",S14/S13,"")</f>
        <v/>
      </c>
      <c r="T15" s="147" t="str">
        <f>IF(T13&lt;&gt;"",T14/T13,"")</f>
        <v/>
      </c>
    </row>
    <row r="16" spans="1:20" ht="12.75">
      <c r="A16" s="138"/>
      <c r="B16" s="140"/>
      <c r="C16" s="140"/>
      <c r="D16" s="140"/>
      <c r="E16" s="140"/>
      <c r="F16" s="141"/>
      <c r="G16" s="136"/>
      <c r="H16" s="138"/>
      <c r="I16" s="140"/>
      <c r="J16" s="140"/>
      <c r="K16" s="140"/>
      <c r="L16" s="140"/>
      <c r="M16" s="141"/>
      <c r="N16" s="136"/>
      <c r="O16" s="138"/>
      <c r="P16" s="140"/>
      <c r="Q16" s="140"/>
      <c r="R16" s="140"/>
      <c r="S16" s="140"/>
      <c r="T16" s="141"/>
    </row>
    <row r="17" spans="1:20" ht="12.75">
      <c r="A17" s="138" t="s">
        <v>122</v>
      </c>
      <c r="B17" s="142"/>
      <c r="C17" s="142"/>
      <c r="D17" s="142"/>
      <c r="E17" s="142"/>
      <c r="F17" s="143"/>
      <c r="G17" s="136"/>
      <c r="H17" s="138" t="s">
        <v>122</v>
      </c>
      <c r="I17" s="142"/>
      <c r="J17" s="142"/>
      <c r="K17" s="142"/>
      <c r="L17" s="142"/>
      <c r="M17" s="143"/>
      <c r="N17" s="136"/>
      <c r="O17" s="138" t="s">
        <v>122</v>
      </c>
      <c r="P17" s="142"/>
      <c r="Q17" s="142"/>
      <c r="R17" s="142"/>
      <c r="S17" s="142"/>
      <c r="T17" s="143"/>
    </row>
    <row r="18" spans="1:20" ht="12.75">
      <c r="A18" s="138" t="s">
        <v>124</v>
      </c>
      <c r="B18" s="142"/>
      <c r="C18" s="142"/>
      <c r="D18" s="142"/>
      <c r="E18" s="142"/>
      <c r="F18" s="143"/>
      <c r="G18" s="136"/>
      <c r="H18" s="138" t="s">
        <v>124</v>
      </c>
      <c r="I18" s="142"/>
      <c r="J18" s="142"/>
      <c r="K18" s="142"/>
      <c r="L18" s="142"/>
      <c r="M18" s="143"/>
      <c r="N18" s="136"/>
      <c r="O18" s="138" t="s">
        <v>124</v>
      </c>
      <c r="P18" s="142"/>
      <c r="Q18" s="142"/>
      <c r="R18" s="142"/>
      <c r="S18" s="142"/>
      <c r="T18" s="143"/>
    </row>
    <row r="19" spans="1:20" ht="12.75">
      <c r="A19" s="118" t="s">
        <v>125</v>
      </c>
      <c r="B19" s="144" t="str">
        <f>IF(B17&lt;&gt;"",B18/B17,"")</f>
        <v/>
      </c>
      <c r="C19" s="144" t="str">
        <f>IF(C17&lt;&gt;"",C18/C17,"")</f>
        <v/>
      </c>
      <c r="D19" s="144" t="str">
        <f>IF(D17&lt;&gt;"",D18/D17,"")</f>
        <v/>
      </c>
      <c r="E19" s="144" t="str">
        <f>IF(E17&lt;&gt;"",E18/E17,"")</f>
        <v/>
      </c>
      <c r="F19" s="147" t="str">
        <f>IF(F17&lt;&gt;"",F18/F17,"")</f>
        <v/>
      </c>
      <c r="G19" s="136"/>
      <c r="H19" s="118" t="s">
        <v>125</v>
      </c>
      <c r="I19" s="144" t="str">
        <f>IF(I17&lt;&gt;"",I18/I17,"")</f>
        <v/>
      </c>
      <c r="J19" s="144" t="str">
        <f>IF(J17&lt;&gt;"",J18/J17,"")</f>
        <v/>
      </c>
      <c r="K19" s="144" t="str">
        <f>IF(K17&lt;&gt;"",K18/K17,"")</f>
        <v/>
      </c>
      <c r="L19" s="144" t="str">
        <f>IF(L17&lt;&gt;"",L18/L17,"")</f>
        <v/>
      </c>
      <c r="M19" s="147" t="str">
        <f>IF(M17&lt;&gt;"",M18/M17,"")</f>
        <v/>
      </c>
      <c r="N19" s="136"/>
      <c r="O19" s="118" t="s">
        <v>125</v>
      </c>
      <c r="P19" s="144" t="str">
        <f>IF(P17&lt;&gt;"",P18/P17,"")</f>
        <v/>
      </c>
      <c r="Q19" s="144" t="str">
        <f>IF(Q17&lt;&gt;"",Q18/Q17,"")</f>
        <v/>
      </c>
      <c r="R19" s="144" t="str">
        <f>IF(R17&lt;&gt;"",R18/R17,"")</f>
        <v/>
      </c>
      <c r="S19" s="144" t="str">
        <f>IF(S17&lt;&gt;"",S18/S17,"")</f>
        <v/>
      </c>
      <c r="T19" s="147" t="str">
        <f>IF(T17&lt;&gt;"",T18/T17,"")</f>
        <v/>
      </c>
    </row>
    <row r="20" spans="1:20" ht="12.75">
      <c r="A20" s="138"/>
      <c r="B20" s="140"/>
      <c r="C20" s="140"/>
      <c r="D20" s="140"/>
      <c r="E20" s="140"/>
      <c r="F20" s="141"/>
      <c r="G20" s="136"/>
      <c r="H20" s="138"/>
      <c r="I20" s="140"/>
      <c r="J20" s="140"/>
      <c r="K20" s="140"/>
      <c r="L20" s="140"/>
      <c r="M20" s="141"/>
      <c r="N20" s="136"/>
      <c r="O20" s="138"/>
      <c r="P20" s="140"/>
      <c r="Q20" s="140"/>
      <c r="R20" s="140"/>
      <c r="S20" s="140"/>
      <c r="T20" s="141"/>
    </row>
    <row r="21" spans="1:20" ht="12.75">
      <c r="A21" s="138" t="s">
        <v>122</v>
      </c>
      <c r="B21" s="142"/>
      <c r="C21" s="142"/>
      <c r="D21" s="142"/>
      <c r="E21" s="142"/>
      <c r="F21" s="143"/>
      <c r="G21" s="136"/>
      <c r="H21" s="138" t="s">
        <v>122</v>
      </c>
      <c r="I21" s="142"/>
      <c r="J21" s="142"/>
      <c r="K21" s="142"/>
      <c r="L21" s="142"/>
      <c r="M21" s="143"/>
      <c r="N21" s="136"/>
      <c r="O21" s="138" t="s">
        <v>122</v>
      </c>
      <c r="P21" s="142"/>
      <c r="Q21" s="142"/>
      <c r="R21" s="142"/>
      <c r="S21" s="142"/>
      <c r="T21" s="143"/>
    </row>
    <row r="22" spans="1:20" ht="12.75">
      <c r="A22" s="138" t="s">
        <v>124</v>
      </c>
      <c r="B22" s="142"/>
      <c r="C22" s="142"/>
      <c r="D22" s="142"/>
      <c r="E22" s="142"/>
      <c r="F22" s="143"/>
      <c r="G22" s="136"/>
      <c r="H22" s="138" t="s">
        <v>124</v>
      </c>
      <c r="I22" s="142"/>
      <c r="J22" s="142"/>
      <c r="K22" s="142"/>
      <c r="L22" s="142"/>
      <c r="M22" s="143"/>
      <c r="N22" s="136"/>
      <c r="O22" s="138" t="s">
        <v>124</v>
      </c>
      <c r="P22" s="142"/>
      <c r="Q22" s="142"/>
      <c r="R22" s="142"/>
      <c r="S22" s="142"/>
      <c r="T22" s="143"/>
    </row>
    <row r="23" spans="1:20" ht="12.75">
      <c r="A23" s="118" t="s">
        <v>125</v>
      </c>
      <c r="B23" s="144" t="str">
        <f>IF(B21&lt;&gt;"",B22/B21,"")</f>
        <v/>
      </c>
      <c r="C23" s="144" t="str">
        <f>IF(C21&lt;&gt;"",C22/C21,"")</f>
        <v/>
      </c>
      <c r="D23" s="144" t="str">
        <f>IF(D21&lt;&gt;"",D22/D21,"")</f>
        <v/>
      </c>
      <c r="E23" s="144" t="str">
        <f>IF(E21&lt;&gt;"",E22/E21,"")</f>
        <v/>
      </c>
      <c r="F23" s="147" t="str">
        <f>IF(F21&lt;&gt;"",F22/F21,"")</f>
        <v/>
      </c>
      <c r="G23" s="136"/>
      <c r="H23" s="118" t="s">
        <v>125</v>
      </c>
      <c r="I23" s="144" t="str">
        <f>IF(I21&lt;&gt;"",I22/I21,"")</f>
        <v/>
      </c>
      <c r="J23" s="144" t="str">
        <f>IF(J21&lt;&gt;"",J22/J21,"")</f>
        <v/>
      </c>
      <c r="K23" s="144" t="str">
        <f>IF(K21&lt;&gt;"",K22/K21,"")</f>
        <v/>
      </c>
      <c r="L23" s="144" t="str">
        <f>IF(L21&lt;&gt;"",L22/L21,"")</f>
        <v/>
      </c>
      <c r="M23" s="147" t="str">
        <f>IF(M21&lt;&gt;"",M22/M21,"")</f>
        <v/>
      </c>
      <c r="N23" s="136"/>
      <c r="O23" s="118" t="s">
        <v>125</v>
      </c>
      <c r="P23" s="144" t="str">
        <f>IF(P21&lt;&gt;"",P22/P21,"")</f>
        <v/>
      </c>
      <c r="Q23" s="144" t="str">
        <f>IF(Q21&lt;&gt;"",Q22/Q21,"")</f>
        <v/>
      </c>
      <c r="R23" s="144" t="str">
        <f>IF(R21&lt;&gt;"",R22/R21,"")</f>
        <v/>
      </c>
      <c r="S23" s="144" t="str">
        <f>IF(S21&lt;&gt;"",S22/S21,"")</f>
        <v/>
      </c>
      <c r="T23" s="147" t="str">
        <f>IF(T21&lt;&gt;"",T22/T21,"")</f>
        <v/>
      </c>
    </row>
    <row r="24" spans="1:20" ht="12.75">
      <c r="A24" s="138"/>
      <c r="B24" s="140"/>
      <c r="C24" s="140"/>
      <c r="D24" s="140"/>
      <c r="E24" s="140"/>
      <c r="F24" s="141"/>
      <c r="G24" s="136"/>
      <c r="H24" s="138"/>
      <c r="I24" s="140"/>
      <c r="J24" s="140"/>
      <c r="K24" s="140"/>
      <c r="L24" s="140"/>
      <c r="M24" s="141"/>
      <c r="N24" s="136"/>
      <c r="O24" s="138"/>
      <c r="P24" s="140"/>
      <c r="Q24" s="140"/>
      <c r="R24" s="140"/>
      <c r="S24" s="140"/>
      <c r="T24" s="141"/>
    </row>
    <row r="25" spans="1:20" ht="12.75">
      <c r="A25" s="138" t="s">
        <v>122</v>
      </c>
      <c r="B25" s="142"/>
      <c r="C25" s="142"/>
      <c r="D25" s="142"/>
      <c r="E25" s="142"/>
      <c r="F25" s="143"/>
      <c r="G25" s="136"/>
      <c r="H25" s="138" t="s">
        <v>122</v>
      </c>
      <c r="I25" s="142"/>
      <c r="J25" s="142"/>
      <c r="K25" s="142"/>
      <c r="L25" s="142"/>
      <c r="M25" s="143"/>
      <c r="N25" s="136"/>
      <c r="O25" s="138" t="s">
        <v>122</v>
      </c>
      <c r="P25" s="142"/>
      <c r="Q25" s="142"/>
      <c r="R25" s="142"/>
      <c r="S25" s="142"/>
      <c r="T25" s="143"/>
    </row>
    <row r="26" spans="1:20" ht="12.75">
      <c r="A26" s="138" t="s">
        <v>124</v>
      </c>
      <c r="B26" s="142"/>
      <c r="C26" s="142"/>
      <c r="D26" s="142"/>
      <c r="E26" s="142"/>
      <c r="F26" s="143"/>
      <c r="G26" s="136"/>
      <c r="H26" s="138" t="s">
        <v>124</v>
      </c>
      <c r="I26" s="142"/>
      <c r="J26" s="142"/>
      <c r="K26" s="142"/>
      <c r="L26" s="142"/>
      <c r="M26" s="143"/>
      <c r="N26" s="136"/>
      <c r="O26" s="138" t="s">
        <v>124</v>
      </c>
      <c r="P26" s="142"/>
      <c r="Q26" s="142"/>
      <c r="R26" s="142"/>
      <c r="S26" s="142"/>
      <c r="T26" s="143"/>
    </row>
    <row r="27" spans="1:20" ht="13.5" thickBot="1">
      <c r="A27" s="119" t="s">
        <v>125</v>
      </c>
      <c r="B27" s="148" t="str">
        <f>IF(B25&lt;&gt;"",B26/B25,"")</f>
        <v/>
      </c>
      <c r="C27" s="148" t="str">
        <f>IF(C25&lt;&gt;"",C26/C25,"")</f>
        <v/>
      </c>
      <c r="D27" s="148" t="str">
        <f>IF(D25&lt;&gt;"",D26/D25,"")</f>
        <v/>
      </c>
      <c r="E27" s="148" t="str">
        <f>IF(E25&lt;&gt;"",E26/E25,"")</f>
        <v/>
      </c>
      <c r="F27" s="149" t="str">
        <f>IF(F25&lt;&gt;"",F26/F25,"")</f>
        <v/>
      </c>
      <c r="G27" s="136"/>
      <c r="H27" s="119" t="s">
        <v>125</v>
      </c>
      <c r="I27" s="144" t="str">
        <f>IF(I25&lt;&gt;"",I26/I25,"")</f>
        <v/>
      </c>
      <c r="J27" s="144" t="str">
        <f>IF(J25&lt;&gt;"",J26/J25,"")</f>
        <v/>
      </c>
      <c r="K27" s="144" t="str">
        <f>IF(K25&lt;&gt;"",K26/K25,"")</f>
        <v/>
      </c>
      <c r="L27" s="144" t="str">
        <f>IF(L25&lt;&gt;"",L26/L25,"")</f>
        <v/>
      </c>
      <c r="M27" s="147" t="str">
        <f>IF(M25&lt;&gt;"",M26/M25,"")</f>
        <v/>
      </c>
      <c r="N27" s="136"/>
      <c r="O27" s="119" t="s">
        <v>125</v>
      </c>
      <c r="P27" s="144" t="str">
        <f>IF(P25&lt;&gt;"",P26/P25,"")</f>
        <v/>
      </c>
      <c r="Q27" s="144" t="str">
        <f>IF(Q25&lt;&gt;"",Q26/Q25,"")</f>
        <v/>
      </c>
      <c r="R27" s="144" t="str">
        <f>IF(R25&lt;&gt;"",R26/R25,"")</f>
        <v/>
      </c>
      <c r="S27" s="144" t="str">
        <f>IF(S25&lt;&gt;"",S26/S25,"")</f>
        <v/>
      </c>
      <c r="T27" s="147" t="str">
        <f>IF(T25&lt;&gt;"",T26/T25,"")</f>
        <v/>
      </c>
    </row>
  </sheetData>
  <sheetProtection sheet="1"/>
  <mergeCells count="3">
    <mergeCell ref="B1:F1"/>
    <mergeCell ref="I1:M1"/>
    <mergeCell ref="P1:T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A62F-2034-4218-A6D1-12AA31B9F454}">
  <sheetPr codeName="Sheet6">
    <pageSetUpPr fitToPage="1"/>
  </sheetPr>
  <dimension ref="A1:AG68"/>
  <sheetViews>
    <sheetView zoomScaleNormal="100" workbookViewId="0">
      <pane xSplit="2" ySplit="8" topLeftCell="C9" activePane="bottomRight" state="frozen"/>
      <selection pane="bottomRight" activeCell="K9" sqref="K9"/>
      <selection pane="bottomLeft" activeCell="A62" sqref="A62:IV213"/>
      <selection pane="topRight" activeCell="A62" sqref="A62:IV213"/>
    </sheetView>
  </sheetViews>
  <sheetFormatPr defaultColWidth="10.85546875" defaultRowHeight="12"/>
  <cols>
    <col min="1" max="1" width="10.85546875" style="1" customWidth="1"/>
    <col min="2" max="2" width="14.42578125" style="2" customWidth="1"/>
    <col min="3" max="3" width="15.42578125" style="1" bestFit="1" customWidth="1"/>
    <col min="4" max="4" width="6.5703125" style="1" bestFit="1" customWidth="1"/>
    <col min="5" max="5" width="6.42578125" style="22" customWidth="1"/>
    <col min="6" max="10" width="7.140625" style="2" customWidth="1"/>
    <col min="11" max="11" width="7.140625" style="19" customWidth="1"/>
    <col min="12" max="13" width="7.140625" style="5" customWidth="1"/>
    <col min="14" max="14" width="9.140625" style="5" bestFit="1" customWidth="1"/>
    <col min="15" max="15" width="9.28515625" style="5" bestFit="1" customWidth="1"/>
    <col min="16" max="16" width="8.42578125" style="44" bestFit="1" customWidth="1"/>
    <col min="17" max="20" width="7.140625" style="1" customWidth="1"/>
    <col min="21" max="21" width="7.140625" style="78" customWidth="1"/>
    <col min="22" max="30" width="7.140625" style="1" customWidth="1"/>
    <col min="31" max="31" width="7.140625" style="78" customWidth="1"/>
    <col min="32" max="33" width="7.140625" style="1" customWidth="1"/>
    <col min="34" max="16384" width="10.85546875" style="5"/>
  </cols>
  <sheetData>
    <row r="1" spans="1:33" s="1" customFormat="1">
      <c r="B1" s="3"/>
      <c r="E1" s="22"/>
      <c r="F1" s="108" t="s">
        <v>126</v>
      </c>
      <c r="G1" s="179"/>
      <c r="H1" s="180"/>
      <c r="I1" s="180"/>
      <c r="J1" s="109" t="s">
        <v>127</v>
      </c>
      <c r="K1" s="113" t="s">
        <v>127</v>
      </c>
      <c r="L1" s="110">
        <v>2</v>
      </c>
      <c r="M1" s="111">
        <v>3</v>
      </c>
      <c r="N1" s="111">
        <v>4</v>
      </c>
      <c r="O1" s="111">
        <v>5</v>
      </c>
      <c r="P1" s="112">
        <v>6</v>
      </c>
      <c r="Q1" s="178" t="s">
        <v>128</v>
      </c>
      <c r="R1" s="178"/>
      <c r="S1" s="178"/>
      <c r="T1" s="178"/>
      <c r="U1" s="178"/>
      <c r="V1" s="178" t="s">
        <v>129</v>
      </c>
      <c r="W1" s="178"/>
      <c r="X1" s="178"/>
      <c r="Y1" s="178"/>
      <c r="Z1" s="178"/>
      <c r="AA1" s="178"/>
      <c r="AB1" s="178"/>
      <c r="AC1" s="178"/>
      <c r="AD1" s="178"/>
      <c r="AE1" s="178"/>
    </row>
    <row r="2" spans="1:33" s="1" customFormat="1" ht="12.75" thickBot="1">
      <c r="B2" s="3"/>
      <c r="E2" s="22"/>
      <c r="F2" s="105"/>
      <c r="G2" s="106"/>
      <c r="H2" s="106"/>
      <c r="I2" s="106"/>
      <c r="J2" s="107"/>
      <c r="K2" s="133" t="s">
        <v>130</v>
      </c>
      <c r="L2" s="134" t="s">
        <v>131</v>
      </c>
      <c r="M2" s="135" t="s">
        <v>132</v>
      </c>
      <c r="N2" s="135" t="s">
        <v>133</v>
      </c>
      <c r="O2" s="135" t="s">
        <v>134</v>
      </c>
      <c r="P2" s="135" t="s">
        <v>135</v>
      </c>
      <c r="Q2" s="152"/>
      <c r="R2" s="152"/>
      <c r="S2" s="152"/>
      <c r="T2" s="152"/>
      <c r="U2" s="152"/>
      <c r="V2" s="152"/>
      <c r="W2" s="152"/>
      <c r="X2" s="152"/>
      <c r="Y2" s="152"/>
      <c r="Z2" s="152"/>
      <c r="AA2" s="152"/>
      <c r="AB2" s="152"/>
      <c r="AC2" s="152"/>
      <c r="AD2" s="152"/>
      <c r="AE2" s="152"/>
    </row>
    <row r="3" spans="1:33" s="1" customFormat="1" ht="18.75" customHeight="1">
      <c r="B3" s="3"/>
      <c r="E3" s="175" t="s">
        <v>136</v>
      </c>
      <c r="F3" s="120"/>
      <c r="G3" s="121"/>
      <c r="H3" s="121" t="str">
        <f>SRSs!B1</f>
        <v>SRS Identifier #1</v>
      </c>
      <c r="I3" s="121"/>
      <c r="J3" s="122"/>
      <c r="K3" s="122">
        <v>1</v>
      </c>
      <c r="L3" s="123">
        <f>SRSs!B3</f>
        <v>1</v>
      </c>
      <c r="M3" s="123">
        <f>SRSs!C3</f>
        <v>1</v>
      </c>
      <c r="N3" s="123">
        <f>SRSs!D3</f>
        <v>1</v>
      </c>
      <c r="O3" s="123">
        <f>SRSs!E3</f>
        <v>1</v>
      </c>
      <c r="P3" s="123">
        <f>SRSs!F3</f>
        <v>1</v>
      </c>
      <c r="Q3" s="152"/>
      <c r="R3" s="152"/>
      <c r="S3" s="152"/>
      <c r="T3" s="152"/>
      <c r="U3" s="152"/>
      <c r="V3" s="152"/>
      <c r="W3" s="152"/>
      <c r="X3" s="152"/>
      <c r="Y3" s="152"/>
      <c r="Z3" s="152"/>
      <c r="AA3" s="152"/>
      <c r="AB3" s="152"/>
      <c r="AC3" s="152"/>
      <c r="AD3" s="152"/>
      <c r="AE3" s="152"/>
    </row>
    <row r="4" spans="1:33" s="1" customFormat="1" ht="18.75" customHeight="1">
      <c r="B4" s="3"/>
      <c r="E4" s="176"/>
      <c r="F4" s="124"/>
      <c r="G4" s="125"/>
      <c r="H4" s="125" t="str">
        <f>SRSs!I1</f>
        <v>SRS Identifier #2</v>
      </c>
      <c r="I4" s="126"/>
      <c r="J4" s="127"/>
      <c r="K4" s="127">
        <v>2</v>
      </c>
      <c r="L4" s="128">
        <f>SRSs!I3</f>
        <v>1</v>
      </c>
      <c r="M4" s="128">
        <f>SRSs!J3</f>
        <v>1</v>
      </c>
      <c r="N4" s="128">
        <f>SRSs!K3</f>
        <v>1</v>
      </c>
      <c r="O4" s="128">
        <f>SRSs!L3</f>
        <v>1</v>
      </c>
      <c r="P4" s="128">
        <f>SRSs!M3</f>
        <v>1</v>
      </c>
      <c r="Q4" s="152"/>
      <c r="R4" s="152"/>
      <c r="S4" s="152"/>
      <c r="T4" s="152"/>
      <c r="U4" s="152"/>
      <c r="V4" s="152"/>
      <c r="W4" s="152"/>
      <c r="X4" s="152"/>
      <c r="Y4" s="152"/>
      <c r="Z4" s="152"/>
      <c r="AA4" s="152"/>
      <c r="AB4" s="152"/>
      <c r="AC4" s="152"/>
      <c r="AD4" s="152"/>
      <c r="AE4" s="152"/>
    </row>
    <row r="5" spans="1:33" s="1" customFormat="1" ht="18.75" customHeight="1" thickBot="1">
      <c r="B5" s="3"/>
      <c r="E5" s="177"/>
      <c r="F5" s="129"/>
      <c r="G5" s="130"/>
      <c r="H5" s="130" t="str">
        <f>SRSs!P1</f>
        <v>SRS Identifier #3</v>
      </c>
      <c r="I5" s="130"/>
      <c r="J5" s="131"/>
      <c r="K5" s="131">
        <v>3</v>
      </c>
      <c r="L5" s="132">
        <f>SRSs!P3</f>
        <v>1</v>
      </c>
      <c r="M5" s="132">
        <f>SRSs!Q3</f>
        <v>1</v>
      </c>
      <c r="N5" s="132">
        <f>SRSs!R3</f>
        <v>1</v>
      </c>
      <c r="O5" s="132">
        <f>SRSs!S3</f>
        <v>1</v>
      </c>
      <c r="P5" s="132">
        <f>SRSs!T3</f>
        <v>1</v>
      </c>
      <c r="Q5" s="152"/>
      <c r="R5" s="152"/>
      <c r="S5" s="152"/>
      <c r="T5" s="152"/>
      <c r="U5" s="152"/>
      <c r="V5" s="152"/>
      <c r="W5" s="152"/>
      <c r="X5" s="152"/>
      <c r="Y5" s="152"/>
      <c r="Z5" s="152"/>
      <c r="AA5" s="152"/>
      <c r="AB5" s="152"/>
      <c r="AC5" s="152"/>
      <c r="AD5" s="152"/>
      <c r="AE5" s="152"/>
    </row>
    <row r="6" spans="1:33" s="1" customFormat="1">
      <c r="B6" s="3"/>
      <c r="E6" s="22"/>
      <c r="F6" s="91"/>
      <c r="G6" s="91"/>
      <c r="H6" s="3"/>
      <c r="I6" s="91"/>
      <c r="J6" s="92"/>
      <c r="K6" s="91"/>
      <c r="L6" s="87"/>
      <c r="M6" s="152"/>
      <c r="N6" s="152"/>
      <c r="O6" s="152"/>
      <c r="P6" s="152"/>
      <c r="Q6" s="152"/>
      <c r="R6" s="152"/>
      <c r="S6" s="152"/>
      <c r="T6" s="152"/>
      <c r="U6" s="152"/>
      <c r="V6" s="152"/>
      <c r="W6" s="152"/>
      <c r="X6" s="152"/>
      <c r="Y6" s="152"/>
      <c r="Z6" s="152"/>
      <c r="AA6" s="152"/>
      <c r="AB6" s="152"/>
      <c r="AC6" s="152"/>
      <c r="AD6" s="152"/>
      <c r="AE6" s="152"/>
    </row>
    <row r="7" spans="1:33">
      <c r="B7" s="103"/>
      <c r="F7" s="174" t="s">
        <v>137</v>
      </c>
      <c r="G7" s="174"/>
      <c r="H7" s="174"/>
      <c r="I7" s="174"/>
      <c r="J7" s="174"/>
      <c r="K7" s="151"/>
      <c r="P7" s="5"/>
      <c r="Q7" s="152"/>
      <c r="V7" s="152"/>
    </row>
    <row r="8" spans="1:33" s="9" customFormat="1" ht="87.75">
      <c r="A8" s="10" t="s">
        <v>0</v>
      </c>
      <c r="B8" s="64" t="s">
        <v>138</v>
      </c>
      <c r="C8" s="10" t="s">
        <v>48</v>
      </c>
      <c r="D8" s="10" t="s">
        <v>139</v>
      </c>
      <c r="E8" s="10" t="s">
        <v>140</v>
      </c>
      <c r="F8" s="64" t="s">
        <v>116</v>
      </c>
      <c r="G8" s="64" t="s">
        <v>117</v>
      </c>
      <c r="H8" s="64" t="s">
        <v>118</v>
      </c>
      <c r="I8" s="64" t="s">
        <v>119</v>
      </c>
      <c r="J8" s="64" t="s">
        <v>120</v>
      </c>
      <c r="K8" s="115" t="s">
        <v>141</v>
      </c>
      <c r="L8" s="9" t="s">
        <v>142</v>
      </c>
      <c r="M8" s="9" t="s">
        <v>143</v>
      </c>
      <c r="N8" s="9" t="s">
        <v>144</v>
      </c>
      <c r="O8" s="9" t="s">
        <v>145</v>
      </c>
      <c r="P8" s="79" t="s">
        <v>146</v>
      </c>
      <c r="Q8" s="9" t="s">
        <v>147</v>
      </c>
      <c r="R8" s="9" t="s">
        <v>148</v>
      </c>
      <c r="S8" s="9" t="s">
        <v>149</v>
      </c>
      <c r="T8" s="9" t="s">
        <v>150</v>
      </c>
      <c r="U8" s="79" t="s">
        <v>151</v>
      </c>
      <c r="V8" s="9" t="s">
        <v>152</v>
      </c>
      <c r="W8" s="9" t="s">
        <v>153</v>
      </c>
      <c r="X8" s="9" t="s">
        <v>154</v>
      </c>
      <c r="Y8" s="9" t="s">
        <v>155</v>
      </c>
      <c r="Z8" s="9" t="s">
        <v>156</v>
      </c>
      <c r="AA8" s="9" t="s">
        <v>157</v>
      </c>
      <c r="AB8" s="9" t="s">
        <v>158</v>
      </c>
      <c r="AC8" s="9" t="s">
        <v>159</v>
      </c>
      <c r="AD8" s="9" t="s">
        <v>160</v>
      </c>
      <c r="AE8" s="79" t="s">
        <v>161</v>
      </c>
      <c r="AF8" s="9" t="s">
        <v>162</v>
      </c>
      <c r="AG8" s="9" t="s">
        <v>163</v>
      </c>
    </row>
    <row r="9" spans="1:33">
      <c r="A9" s="1">
        <f>'TRB Record'!A2</f>
        <v>1</v>
      </c>
      <c r="C9" s="1">
        <f>'TRB Record'!C2</f>
        <v>0</v>
      </c>
      <c r="D9" s="1">
        <f>Lignin!E2</f>
        <v>0</v>
      </c>
      <c r="E9" s="77">
        <f>Lignin!U2</f>
        <v>86.73</v>
      </c>
      <c r="F9" s="34"/>
      <c r="G9" s="34"/>
      <c r="H9" s="34"/>
      <c r="I9" s="34"/>
      <c r="J9" s="34"/>
      <c r="K9" s="114">
        <v>1</v>
      </c>
      <c r="L9" s="37">
        <f>(F9*$E9)/VLOOKUP($K9,$K$3:$P$5,L$1,FALSE)</f>
        <v>0</v>
      </c>
      <c r="M9" s="37">
        <f>(G9*$E9)/VLOOKUP($K9,$K$3:$P$5,M$1,FALSE)</f>
        <v>0</v>
      </c>
      <c r="N9" s="37">
        <f>(H9*$E9)/VLOOKUP($K9,$K$3:$P$5,N$1,FALSE)</f>
        <v>0</v>
      </c>
      <c r="O9" s="37">
        <f>(I9*$E9)/VLOOKUP($K9,$K$3:$P$5,O$1,FALSE)</f>
        <v>0</v>
      </c>
      <c r="P9" s="37">
        <f>(J9*$E9)/VLOOKUP($K9,$K$3:$P$5,P$1,FALSE)</f>
        <v>0</v>
      </c>
      <c r="Q9" s="37">
        <f t="shared" ref="Q9:Q40" si="0">L9*(162/180)</f>
        <v>0</v>
      </c>
      <c r="R9" s="37">
        <f t="shared" ref="R9:R40" si="1">M9*(132/150)</f>
        <v>0</v>
      </c>
      <c r="S9" s="37">
        <f t="shared" ref="S9:S40" si="2">N9*(162/180)</f>
        <v>0</v>
      </c>
      <c r="T9" s="37">
        <f t="shared" ref="T9:T40" si="3">O9*(132/150)</f>
        <v>0</v>
      </c>
      <c r="U9" s="80">
        <f t="shared" ref="U9:U40" si="4">P9*(162/180)</f>
        <v>0</v>
      </c>
      <c r="V9" s="17">
        <f>IF(D9=0,0,100*Q9/D9)</f>
        <v>0</v>
      </c>
      <c r="W9" s="17"/>
      <c r="X9" s="17">
        <f>IF(D9=0,0,100*R9/D9)</f>
        <v>0</v>
      </c>
      <c r="Y9" s="17"/>
      <c r="Z9" s="17">
        <f>IF(D9=0,0,100*S9/D9)</f>
        <v>0</v>
      </c>
      <c r="AA9" s="17"/>
      <c r="AB9" s="17">
        <f>IF(D9=0,0,100*T9/D9)</f>
        <v>0</v>
      </c>
      <c r="AC9" s="17"/>
      <c r="AD9" s="17">
        <f>IF(D9=0,0,100*U9/D9)</f>
        <v>0</v>
      </c>
      <c r="AE9" s="81"/>
      <c r="AF9" s="17">
        <f t="shared" ref="AF9:AF40" si="5">V9+X9+Z9+AB9+AD9</f>
        <v>0</v>
      </c>
      <c r="AG9" s="17"/>
    </row>
    <row r="10" spans="1:33">
      <c r="A10" s="1" t="str">
        <f>'TRB Record'!A3</f>
        <v>replicate 1</v>
      </c>
      <c r="C10" s="1">
        <f>'TRB Record'!C3</f>
        <v>0</v>
      </c>
      <c r="D10" s="1">
        <f>Lignin!E3</f>
        <v>0</v>
      </c>
      <c r="E10" s="77">
        <f>Lignin!U3</f>
        <v>86.73</v>
      </c>
      <c r="F10" s="34"/>
      <c r="G10" s="34"/>
      <c r="H10" s="34"/>
      <c r="I10" s="34"/>
      <c r="J10" s="34"/>
      <c r="K10" s="114">
        <v>1</v>
      </c>
      <c r="L10" s="37">
        <f t="shared" ref="L10:L68" si="6">(F10*$E10)/VLOOKUP($K10,$K$3:$P$5,L$1,FALSE)</f>
        <v>0</v>
      </c>
      <c r="M10" s="37">
        <f t="shared" ref="M10:M68" si="7">(G10*$E10)/VLOOKUP($K10,$K$3:$P$5,M$1,FALSE)</f>
        <v>0</v>
      </c>
      <c r="N10" s="37">
        <f t="shared" ref="N10:N68" si="8">(H10*$E10)/VLOOKUP($K10,$K$3:$P$5,N$1,FALSE)</f>
        <v>0</v>
      </c>
      <c r="O10" s="37">
        <f t="shared" ref="O10:O68" si="9">(I10*$E10)/VLOOKUP($K10,$K$3:$P$5,O$1,FALSE)</f>
        <v>0</v>
      </c>
      <c r="P10" s="37">
        <f t="shared" ref="P10:P68" si="10">(J10*$E10)/VLOOKUP($K10,$K$3:$P$5,P$1,FALSE)</f>
        <v>0</v>
      </c>
      <c r="Q10" s="37">
        <f t="shared" si="0"/>
        <v>0</v>
      </c>
      <c r="R10" s="37">
        <f t="shared" si="1"/>
        <v>0</v>
      </c>
      <c r="S10" s="37">
        <f t="shared" si="2"/>
        <v>0</v>
      </c>
      <c r="T10" s="37">
        <f t="shared" si="3"/>
        <v>0</v>
      </c>
      <c r="U10" s="80">
        <f t="shared" si="4"/>
        <v>0</v>
      </c>
      <c r="V10" s="17">
        <f t="shared" ref="V10:V68" si="11">IF(D10=0,0,100*Q10/D10)</f>
        <v>0</v>
      </c>
      <c r="W10" s="17">
        <f>AVERAGE(V9:V10)</f>
        <v>0</v>
      </c>
      <c r="X10" s="17">
        <f t="shared" ref="X10:X68" si="12">IF(D10=0,0,100*R10/D10)</f>
        <v>0</v>
      </c>
      <c r="Y10" s="17">
        <f>AVERAGE(X9:X10)</f>
        <v>0</v>
      </c>
      <c r="Z10" s="17">
        <f t="shared" ref="Z10:Z68" si="13">IF(D10=0,0,100*S10/D10)</f>
        <v>0</v>
      </c>
      <c r="AA10" s="17">
        <f>AVERAGE(Z9:Z10)</f>
        <v>0</v>
      </c>
      <c r="AB10" s="17">
        <f t="shared" ref="AB10:AB68" si="14">IF(D10=0,0,100*T10/D10)</f>
        <v>0</v>
      </c>
      <c r="AC10" s="17">
        <f>AVERAGE(AB9:AB10)</f>
        <v>0</v>
      </c>
      <c r="AD10" s="17">
        <f t="shared" ref="AD10:AD68" si="15">IF(D10=0,0,100*U10/D10)</f>
        <v>0</v>
      </c>
      <c r="AE10" s="81">
        <f>AVERAGE(AD9:AD10)</f>
        <v>0</v>
      </c>
      <c r="AF10" s="17">
        <f t="shared" si="5"/>
        <v>0</v>
      </c>
      <c r="AG10" s="17">
        <f>AVERAGE(AF9:AF10)</f>
        <v>0</v>
      </c>
    </row>
    <row r="11" spans="1:33">
      <c r="A11" s="1">
        <f>'TRB Record'!A4</f>
        <v>2</v>
      </c>
      <c r="C11" s="1">
        <f>'TRB Record'!C4</f>
        <v>0</v>
      </c>
      <c r="D11" s="1">
        <f>Lignin!E4</f>
        <v>0</v>
      </c>
      <c r="E11" s="77">
        <f>Lignin!U4</f>
        <v>86.73</v>
      </c>
      <c r="F11" s="34"/>
      <c r="G11" s="34"/>
      <c r="H11" s="34"/>
      <c r="I11" s="34"/>
      <c r="J11" s="34"/>
      <c r="K11" s="114">
        <v>1</v>
      </c>
      <c r="L11" s="37">
        <f t="shared" si="6"/>
        <v>0</v>
      </c>
      <c r="M11" s="37">
        <f t="shared" si="7"/>
        <v>0</v>
      </c>
      <c r="N11" s="37">
        <f t="shared" si="8"/>
        <v>0</v>
      </c>
      <c r="O11" s="37">
        <f t="shared" si="9"/>
        <v>0</v>
      </c>
      <c r="P11" s="37">
        <f t="shared" si="10"/>
        <v>0</v>
      </c>
      <c r="Q11" s="37">
        <f t="shared" si="0"/>
        <v>0</v>
      </c>
      <c r="R11" s="37">
        <f t="shared" si="1"/>
        <v>0</v>
      </c>
      <c r="S11" s="37">
        <f t="shared" si="2"/>
        <v>0</v>
      </c>
      <c r="T11" s="37">
        <f t="shared" si="3"/>
        <v>0</v>
      </c>
      <c r="U11" s="80">
        <f t="shared" si="4"/>
        <v>0</v>
      </c>
      <c r="V11" s="17">
        <f t="shared" si="11"/>
        <v>0</v>
      </c>
      <c r="W11" s="17"/>
      <c r="X11" s="17">
        <f t="shared" si="12"/>
        <v>0</v>
      </c>
      <c r="Y11" s="17"/>
      <c r="Z11" s="17">
        <f t="shared" si="13"/>
        <v>0</v>
      </c>
      <c r="AA11" s="17"/>
      <c r="AB11" s="17">
        <f t="shared" si="14"/>
        <v>0</v>
      </c>
      <c r="AC11" s="17"/>
      <c r="AD11" s="17">
        <f t="shared" si="15"/>
        <v>0</v>
      </c>
      <c r="AE11" s="81"/>
      <c r="AF11" s="17">
        <f t="shared" si="5"/>
        <v>0</v>
      </c>
      <c r="AG11" s="17"/>
    </row>
    <row r="12" spans="1:33">
      <c r="A12" s="1" t="str">
        <f>'TRB Record'!A5</f>
        <v>replicate 2</v>
      </c>
      <c r="C12" s="1">
        <f>'TRB Record'!C5</f>
        <v>0</v>
      </c>
      <c r="D12" s="1">
        <f>Lignin!E5</f>
        <v>0</v>
      </c>
      <c r="E12" s="77">
        <f>Lignin!U5</f>
        <v>86.73</v>
      </c>
      <c r="F12" s="34"/>
      <c r="G12" s="34"/>
      <c r="H12" s="34"/>
      <c r="I12" s="34"/>
      <c r="J12" s="34"/>
      <c r="K12" s="114">
        <v>1</v>
      </c>
      <c r="L12" s="37">
        <f t="shared" si="6"/>
        <v>0</v>
      </c>
      <c r="M12" s="37">
        <f t="shared" si="7"/>
        <v>0</v>
      </c>
      <c r="N12" s="37">
        <f t="shared" si="8"/>
        <v>0</v>
      </c>
      <c r="O12" s="37">
        <f t="shared" si="9"/>
        <v>0</v>
      </c>
      <c r="P12" s="37">
        <f t="shared" si="10"/>
        <v>0</v>
      </c>
      <c r="Q12" s="37">
        <f t="shared" si="0"/>
        <v>0</v>
      </c>
      <c r="R12" s="37">
        <f t="shared" si="1"/>
        <v>0</v>
      </c>
      <c r="S12" s="37">
        <f t="shared" si="2"/>
        <v>0</v>
      </c>
      <c r="T12" s="37">
        <f t="shared" si="3"/>
        <v>0</v>
      </c>
      <c r="U12" s="80">
        <f t="shared" si="4"/>
        <v>0</v>
      </c>
      <c r="V12" s="17">
        <f t="shared" si="11"/>
        <v>0</v>
      </c>
      <c r="W12" s="17">
        <f>AVERAGE(V11:V12)</f>
        <v>0</v>
      </c>
      <c r="X12" s="17">
        <f t="shared" si="12"/>
        <v>0</v>
      </c>
      <c r="Y12" s="17">
        <f>AVERAGE(X11:X12)</f>
        <v>0</v>
      </c>
      <c r="Z12" s="17">
        <f t="shared" si="13"/>
        <v>0</v>
      </c>
      <c r="AA12" s="17">
        <f>AVERAGE(Z11:Z12)</f>
        <v>0</v>
      </c>
      <c r="AB12" s="17">
        <f t="shared" si="14"/>
        <v>0</v>
      </c>
      <c r="AC12" s="17">
        <f>AVERAGE(AB11:AB12)</f>
        <v>0</v>
      </c>
      <c r="AD12" s="17">
        <f t="shared" si="15"/>
        <v>0</v>
      </c>
      <c r="AE12" s="81">
        <f>AVERAGE(AD11:AD12)</f>
        <v>0</v>
      </c>
      <c r="AF12" s="17">
        <f t="shared" si="5"/>
        <v>0</v>
      </c>
      <c r="AG12" s="17">
        <f>AVERAGE(AF11:AF12)</f>
        <v>0</v>
      </c>
    </row>
    <row r="13" spans="1:33">
      <c r="A13" s="1">
        <f>'TRB Record'!A6</f>
        <v>3</v>
      </c>
      <c r="C13" s="1">
        <f>'TRB Record'!C6</f>
        <v>0</v>
      </c>
      <c r="D13" s="1">
        <f>Lignin!E6</f>
        <v>0</v>
      </c>
      <c r="E13" s="77">
        <f>Lignin!U6</f>
        <v>86.73</v>
      </c>
      <c r="F13" s="34"/>
      <c r="G13" s="34"/>
      <c r="H13" s="34"/>
      <c r="I13" s="34"/>
      <c r="J13" s="34"/>
      <c r="K13" s="114">
        <v>1</v>
      </c>
      <c r="L13" s="37">
        <f t="shared" si="6"/>
        <v>0</v>
      </c>
      <c r="M13" s="37">
        <f t="shared" si="7"/>
        <v>0</v>
      </c>
      <c r="N13" s="37">
        <f t="shared" si="8"/>
        <v>0</v>
      </c>
      <c r="O13" s="37">
        <f t="shared" si="9"/>
        <v>0</v>
      </c>
      <c r="P13" s="37">
        <f t="shared" si="10"/>
        <v>0</v>
      </c>
      <c r="Q13" s="37">
        <f t="shared" si="0"/>
        <v>0</v>
      </c>
      <c r="R13" s="37">
        <f t="shared" si="1"/>
        <v>0</v>
      </c>
      <c r="S13" s="37">
        <f t="shared" si="2"/>
        <v>0</v>
      </c>
      <c r="T13" s="37">
        <f t="shared" si="3"/>
        <v>0</v>
      </c>
      <c r="U13" s="80">
        <f t="shared" si="4"/>
        <v>0</v>
      </c>
      <c r="V13" s="17">
        <f t="shared" si="11"/>
        <v>0</v>
      </c>
      <c r="W13" s="17"/>
      <c r="X13" s="17">
        <f t="shared" si="12"/>
        <v>0</v>
      </c>
      <c r="Y13" s="17"/>
      <c r="Z13" s="17">
        <f t="shared" si="13"/>
        <v>0</v>
      </c>
      <c r="AA13" s="17"/>
      <c r="AB13" s="17">
        <f t="shared" si="14"/>
        <v>0</v>
      </c>
      <c r="AC13" s="17"/>
      <c r="AD13" s="17">
        <f t="shared" si="15"/>
        <v>0</v>
      </c>
      <c r="AE13" s="81"/>
      <c r="AF13" s="17">
        <f t="shared" si="5"/>
        <v>0</v>
      </c>
      <c r="AG13" s="17"/>
    </row>
    <row r="14" spans="1:33">
      <c r="A14" s="1" t="str">
        <f>'TRB Record'!A7</f>
        <v>replicate 3</v>
      </c>
      <c r="C14" s="1">
        <f>'TRB Record'!C7</f>
        <v>0</v>
      </c>
      <c r="D14" s="1">
        <f>Lignin!E7</f>
        <v>0</v>
      </c>
      <c r="E14" s="77">
        <f>Lignin!U7</f>
        <v>86.73</v>
      </c>
      <c r="F14" s="34"/>
      <c r="G14" s="34"/>
      <c r="H14" s="34"/>
      <c r="I14" s="34"/>
      <c r="J14" s="34"/>
      <c r="K14" s="114">
        <v>1</v>
      </c>
      <c r="L14" s="37">
        <f t="shared" si="6"/>
        <v>0</v>
      </c>
      <c r="M14" s="37">
        <f t="shared" si="7"/>
        <v>0</v>
      </c>
      <c r="N14" s="37">
        <f t="shared" si="8"/>
        <v>0</v>
      </c>
      <c r="O14" s="37">
        <f t="shared" si="9"/>
        <v>0</v>
      </c>
      <c r="P14" s="37">
        <f t="shared" si="10"/>
        <v>0</v>
      </c>
      <c r="Q14" s="37">
        <f t="shared" si="0"/>
        <v>0</v>
      </c>
      <c r="R14" s="37">
        <f t="shared" si="1"/>
        <v>0</v>
      </c>
      <c r="S14" s="37">
        <f t="shared" si="2"/>
        <v>0</v>
      </c>
      <c r="T14" s="37">
        <f t="shared" si="3"/>
        <v>0</v>
      </c>
      <c r="U14" s="80">
        <f t="shared" si="4"/>
        <v>0</v>
      </c>
      <c r="V14" s="17">
        <f t="shared" si="11"/>
        <v>0</v>
      </c>
      <c r="W14" s="17">
        <f>AVERAGE(V13:V14)</f>
        <v>0</v>
      </c>
      <c r="X14" s="17">
        <f t="shared" si="12"/>
        <v>0</v>
      </c>
      <c r="Y14" s="17">
        <f>AVERAGE(X13:X14)</f>
        <v>0</v>
      </c>
      <c r="Z14" s="17">
        <f t="shared" si="13"/>
        <v>0</v>
      </c>
      <c r="AA14" s="17">
        <f>AVERAGE(Z13:Z14)</f>
        <v>0</v>
      </c>
      <c r="AB14" s="17">
        <f t="shared" si="14"/>
        <v>0</v>
      </c>
      <c r="AC14" s="17">
        <f>AVERAGE(AB13:AB14)</f>
        <v>0</v>
      </c>
      <c r="AD14" s="17">
        <f t="shared" si="15"/>
        <v>0</v>
      </c>
      <c r="AE14" s="81">
        <f>AVERAGE(AD13:AD14)</f>
        <v>0</v>
      </c>
      <c r="AF14" s="17">
        <f t="shared" si="5"/>
        <v>0</v>
      </c>
      <c r="AG14" s="17">
        <f>AVERAGE(AF13:AF14)</f>
        <v>0</v>
      </c>
    </row>
    <row r="15" spans="1:33">
      <c r="A15" s="1">
        <f>'TRB Record'!A8</f>
        <v>4</v>
      </c>
      <c r="C15" s="1">
        <f>'TRB Record'!C8</f>
        <v>0</v>
      </c>
      <c r="D15" s="1">
        <f>Lignin!E8</f>
        <v>0</v>
      </c>
      <c r="E15" s="77">
        <f>Lignin!U8</f>
        <v>86.73</v>
      </c>
      <c r="F15" s="34"/>
      <c r="G15" s="34"/>
      <c r="H15" s="34"/>
      <c r="I15" s="34"/>
      <c r="J15" s="34"/>
      <c r="K15" s="114">
        <v>1</v>
      </c>
      <c r="L15" s="37">
        <f t="shared" si="6"/>
        <v>0</v>
      </c>
      <c r="M15" s="37">
        <f t="shared" si="7"/>
        <v>0</v>
      </c>
      <c r="N15" s="37">
        <f t="shared" si="8"/>
        <v>0</v>
      </c>
      <c r="O15" s="37">
        <f t="shared" si="9"/>
        <v>0</v>
      </c>
      <c r="P15" s="37">
        <f t="shared" si="10"/>
        <v>0</v>
      </c>
      <c r="Q15" s="37">
        <f t="shared" si="0"/>
        <v>0</v>
      </c>
      <c r="R15" s="37">
        <f t="shared" si="1"/>
        <v>0</v>
      </c>
      <c r="S15" s="37">
        <f t="shared" si="2"/>
        <v>0</v>
      </c>
      <c r="T15" s="37">
        <f t="shared" si="3"/>
        <v>0</v>
      </c>
      <c r="U15" s="80">
        <f t="shared" si="4"/>
        <v>0</v>
      </c>
      <c r="V15" s="17">
        <f t="shared" si="11"/>
        <v>0</v>
      </c>
      <c r="W15" s="17"/>
      <c r="X15" s="17">
        <f t="shared" si="12"/>
        <v>0</v>
      </c>
      <c r="Y15" s="17"/>
      <c r="Z15" s="17">
        <f t="shared" si="13"/>
        <v>0</v>
      </c>
      <c r="AA15" s="17"/>
      <c r="AB15" s="17">
        <f t="shared" si="14"/>
        <v>0</v>
      </c>
      <c r="AC15" s="17"/>
      <c r="AD15" s="17">
        <f t="shared" si="15"/>
        <v>0</v>
      </c>
      <c r="AE15" s="81"/>
      <c r="AF15" s="17">
        <f t="shared" si="5"/>
        <v>0</v>
      </c>
      <c r="AG15" s="17"/>
    </row>
    <row r="16" spans="1:33">
      <c r="A16" s="1" t="str">
        <f>'TRB Record'!A9</f>
        <v>replicate 4</v>
      </c>
      <c r="C16" s="1">
        <f>'TRB Record'!C9</f>
        <v>0</v>
      </c>
      <c r="D16" s="1">
        <f>Lignin!E9</f>
        <v>0</v>
      </c>
      <c r="E16" s="77">
        <f>Lignin!U9</f>
        <v>86.73</v>
      </c>
      <c r="F16" s="34"/>
      <c r="G16" s="34"/>
      <c r="H16" s="34"/>
      <c r="I16" s="34"/>
      <c r="J16" s="34"/>
      <c r="K16" s="114">
        <v>1</v>
      </c>
      <c r="L16" s="37">
        <f t="shared" si="6"/>
        <v>0</v>
      </c>
      <c r="M16" s="37">
        <f t="shared" si="7"/>
        <v>0</v>
      </c>
      <c r="N16" s="37">
        <f t="shared" si="8"/>
        <v>0</v>
      </c>
      <c r="O16" s="37">
        <f t="shared" si="9"/>
        <v>0</v>
      </c>
      <c r="P16" s="37">
        <f t="shared" si="10"/>
        <v>0</v>
      </c>
      <c r="Q16" s="37">
        <f t="shared" si="0"/>
        <v>0</v>
      </c>
      <c r="R16" s="37">
        <f t="shared" si="1"/>
        <v>0</v>
      </c>
      <c r="S16" s="37">
        <f t="shared" si="2"/>
        <v>0</v>
      </c>
      <c r="T16" s="37">
        <f t="shared" si="3"/>
        <v>0</v>
      </c>
      <c r="U16" s="80">
        <f t="shared" si="4"/>
        <v>0</v>
      </c>
      <c r="V16" s="17">
        <f t="shared" si="11"/>
        <v>0</v>
      </c>
      <c r="W16" s="17">
        <f>AVERAGE(V15:V16)</f>
        <v>0</v>
      </c>
      <c r="X16" s="17">
        <f t="shared" si="12"/>
        <v>0</v>
      </c>
      <c r="Y16" s="17">
        <f>AVERAGE(X15:X16)</f>
        <v>0</v>
      </c>
      <c r="Z16" s="17">
        <f t="shared" si="13"/>
        <v>0</v>
      </c>
      <c r="AA16" s="17">
        <f>AVERAGE(Z15:Z16)</f>
        <v>0</v>
      </c>
      <c r="AB16" s="17">
        <f t="shared" si="14"/>
        <v>0</v>
      </c>
      <c r="AC16" s="17">
        <f>AVERAGE(AB15:AB16)</f>
        <v>0</v>
      </c>
      <c r="AD16" s="17">
        <f t="shared" si="15"/>
        <v>0</v>
      </c>
      <c r="AE16" s="81">
        <f>AVERAGE(AD15:AD16)</f>
        <v>0</v>
      </c>
      <c r="AF16" s="17">
        <f t="shared" si="5"/>
        <v>0</v>
      </c>
      <c r="AG16" s="17">
        <f>AVERAGE(AF15:AF16)</f>
        <v>0</v>
      </c>
    </row>
    <row r="17" spans="1:33">
      <c r="A17" s="1">
        <f>'TRB Record'!A10</f>
        <v>5</v>
      </c>
      <c r="C17" s="1">
        <f>'TRB Record'!C10</f>
        <v>0</v>
      </c>
      <c r="D17" s="1">
        <f>Lignin!E10</f>
        <v>0</v>
      </c>
      <c r="E17" s="77">
        <f>Lignin!U10</f>
        <v>86.73</v>
      </c>
      <c r="F17" s="34"/>
      <c r="G17" s="34"/>
      <c r="H17" s="34"/>
      <c r="I17" s="34"/>
      <c r="J17" s="34"/>
      <c r="K17" s="114">
        <v>1</v>
      </c>
      <c r="L17" s="37">
        <f t="shared" si="6"/>
        <v>0</v>
      </c>
      <c r="M17" s="37">
        <f t="shared" si="7"/>
        <v>0</v>
      </c>
      <c r="N17" s="37">
        <f t="shared" si="8"/>
        <v>0</v>
      </c>
      <c r="O17" s="37">
        <f t="shared" si="9"/>
        <v>0</v>
      </c>
      <c r="P17" s="37">
        <f t="shared" si="10"/>
        <v>0</v>
      </c>
      <c r="Q17" s="37">
        <f t="shared" si="0"/>
        <v>0</v>
      </c>
      <c r="R17" s="37">
        <f t="shared" si="1"/>
        <v>0</v>
      </c>
      <c r="S17" s="37">
        <f t="shared" si="2"/>
        <v>0</v>
      </c>
      <c r="T17" s="37">
        <f t="shared" si="3"/>
        <v>0</v>
      </c>
      <c r="U17" s="80">
        <f t="shared" si="4"/>
        <v>0</v>
      </c>
      <c r="V17" s="17">
        <f t="shared" si="11"/>
        <v>0</v>
      </c>
      <c r="W17" s="17"/>
      <c r="X17" s="17">
        <f t="shared" si="12"/>
        <v>0</v>
      </c>
      <c r="Y17" s="17"/>
      <c r="Z17" s="17">
        <f t="shared" si="13"/>
        <v>0</v>
      </c>
      <c r="AA17" s="17"/>
      <c r="AB17" s="17">
        <f t="shared" si="14"/>
        <v>0</v>
      </c>
      <c r="AC17" s="17"/>
      <c r="AD17" s="17">
        <f t="shared" si="15"/>
        <v>0</v>
      </c>
      <c r="AE17" s="81"/>
      <c r="AF17" s="17">
        <f t="shared" si="5"/>
        <v>0</v>
      </c>
      <c r="AG17" s="17"/>
    </row>
    <row r="18" spans="1:33">
      <c r="A18" s="1" t="str">
        <f>'TRB Record'!A11</f>
        <v>replicate 5</v>
      </c>
      <c r="C18" s="1">
        <f>'TRB Record'!C11</f>
        <v>0</v>
      </c>
      <c r="D18" s="1">
        <f>Lignin!E11</f>
        <v>0</v>
      </c>
      <c r="E18" s="77">
        <f>Lignin!U11</f>
        <v>86.73</v>
      </c>
      <c r="F18" s="34"/>
      <c r="G18" s="34"/>
      <c r="H18" s="34"/>
      <c r="I18" s="34"/>
      <c r="J18" s="34"/>
      <c r="K18" s="114">
        <v>1</v>
      </c>
      <c r="L18" s="37">
        <f t="shared" si="6"/>
        <v>0</v>
      </c>
      <c r="M18" s="37">
        <f t="shared" si="7"/>
        <v>0</v>
      </c>
      <c r="N18" s="37">
        <f t="shared" si="8"/>
        <v>0</v>
      </c>
      <c r="O18" s="37">
        <f t="shared" si="9"/>
        <v>0</v>
      </c>
      <c r="P18" s="37">
        <f t="shared" si="10"/>
        <v>0</v>
      </c>
      <c r="Q18" s="37">
        <f t="shared" si="0"/>
        <v>0</v>
      </c>
      <c r="R18" s="37">
        <f t="shared" si="1"/>
        <v>0</v>
      </c>
      <c r="S18" s="37">
        <f t="shared" si="2"/>
        <v>0</v>
      </c>
      <c r="T18" s="37">
        <f t="shared" si="3"/>
        <v>0</v>
      </c>
      <c r="U18" s="80">
        <f t="shared" si="4"/>
        <v>0</v>
      </c>
      <c r="V18" s="17">
        <f t="shared" si="11"/>
        <v>0</v>
      </c>
      <c r="W18" s="17">
        <f>AVERAGE(V17:V18)</f>
        <v>0</v>
      </c>
      <c r="X18" s="17">
        <f t="shared" si="12"/>
        <v>0</v>
      </c>
      <c r="Y18" s="17">
        <f>AVERAGE(X17:X18)</f>
        <v>0</v>
      </c>
      <c r="Z18" s="17">
        <f t="shared" si="13"/>
        <v>0</v>
      </c>
      <c r="AA18" s="17">
        <f>AVERAGE(Z17:Z18)</f>
        <v>0</v>
      </c>
      <c r="AB18" s="17">
        <f t="shared" si="14"/>
        <v>0</v>
      </c>
      <c r="AC18" s="17">
        <f>AVERAGE(AB17:AB18)</f>
        <v>0</v>
      </c>
      <c r="AD18" s="17">
        <f t="shared" si="15"/>
        <v>0</v>
      </c>
      <c r="AE18" s="81">
        <f>AVERAGE(AD17:AD18)</f>
        <v>0</v>
      </c>
      <c r="AF18" s="17">
        <f t="shared" si="5"/>
        <v>0</v>
      </c>
      <c r="AG18" s="17">
        <f>AVERAGE(AF17:AF18)</f>
        <v>0</v>
      </c>
    </row>
    <row r="19" spans="1:33">
      <c r="A19" s="1">
        <f>'TRB Record'!A12</f>
        <v>6</v>
      </c>
      <c r="C19" s="1">
        <f>'TRB Record'!C12</f>
        <v>0</v>
      </c>
      <c r="D19" s="1">
        <f>Lignin!E12</f>
        <v>0</v>
      </c>
      <c r="E19" s="77">
        <f>Lignin!U12</f>
        <v>86.73</v>
      </c>
      <c r="F19" s="34"/>
      <c r="G19" s="34"/>
      <c r="H19" s="34"/>
      <c r="I19" s="34"/>
      <c r="J19" s="34"/>
      <c r="K19" s="114">
        <v>1</v>
      </c>
      <c r="L19" s="37">
        <f t="shared" si="6"/>
        <v>0</v>
      </c>
      <c r="M19" s="37">
        <f t="shared" si="7"/>
        <v>0</v>
      </c>
      <c r="N19" s="37">
        <f t="shared" si="8"/>
        <v>0</v>
      </c>
      <c r="O19" s="37">
        <f t="shared" si="9"/>
        <v>0</v>
      </c>
      <c r="P19" s="37">
        <f t="shared" si="10"/>
        <v>0</v>
      </c>
      <c r="Q19" s="37">
        <f t="shared" si="0"/>
        <v>0</v>
      </c>
      <c r="R19" s="37">
        <f t="shared" si="1"/>
        <v>0</v>
      </c>
      <c r="S19" s="37">
        <f t="shared" si="2"/>
        <v>0</v>
      </c>
      <c r="T19" s="37">
        <f t="shared" si="3"/>
        <v>0</v>
      </c>
      <c r="U19" s="80">
        <f t="shared" si="4"/>
        <v>0</v>
      </c>
      <c r="V19" s="17">
        <f t="shared" si="11"/>
        <v>0</v>
      </c>
      <c r="W19" s="17"/>
      <c r="X19" s="17">
        <f t="shared" si="12"/>
        <v>0</v>
      </c>
      <c r="Y19" s="17"/>
      <c r="Z19" s="17">
        <f t="shared" si="13"/>
        <v>0</v>
      </c>
      <c r="AA19" s="17"/>
      <c r="AB19" s="17">
        <f t="shared" si="14"/>
        <v>0</v>
      </c>
      <c r="AC19" s="17"/>
      <c r="AD19" s="17">
        <f t="shared" si="15"/>
        <v>0</v>
      </c>
      <c r="AE19" s="81"/>
      <c r="AF19" s="17">
        <f t="shared" si="5"/>
        <v>0</v>
      </c>
      <c r="AG19" s="17"/>
    </row>
    <row r="20" spans="1:33">
      <c r="A20" s="1" t="str">
        <f>'TRB Record'!A13</f>
        <v>replicate 6</v>
      </c>
      <c r="C20" s="1">
        <f>'TRB Record'!C13</f>
        <v>0</v>
      </c>
      <c r="D20" s="1">
        <f>Lignin!E13</f>
        <v>0</v>
      </c>
      <c r="E20" s="77">
        <f>Lignin!U13</f>
        <v>86.73</v>
      </c>
      <c r="F20" s="34"/>
      <c r="G20" s="34"/>
      <c r="H20" s="34"/>
      <c r="I20" s="34"/>
      <c r="J20" s="34"/>
      <c r="K20" s="114">
        <v>1</v>
      </c>
      <c r="L20" s="37">
        <f t="shared" si="6"/>
        <v>0</v>
      </c>
      <c r="M20" s="37">
        <f t="shared" si="7"/>
        <v>0</v>
      </c>
      <c r="N20" s="37">
        <f t="shared" si="8"/>
        <v>0</v>
      </c>
      <c r="O20" s="37">
        <f t="shared" si="9"/>
        <v>0</v>
      </c>
      <c r="P20" s="37">
        <f t="shared" si="10"/>
        <v>0</v>
      </c>
      <c r="Q20" s="37">
        <f t="shared" si="0"/>
        <v>0</v>
      </c>
      <c r="R20" s="37">
        <f t="shared" si="1"/>
        <v>0</v>
      </c>
      <c r="S20" s="37">
        <f t="shared" si="2"/>
        <v>0</v>
      </c>
      <c r="T20" s="37">
        <f t="shared" si="3"/>
        <v>0</v>
      </c>
      <c r="U20" s="80">
        <f t="shared" si="4"/>
        <v>0</v>
      </c>
      <c r="V20" s="17">
        <f t="shared" si="11"/>
        <v>0</v>
      </c>
      <c r="W20" s="17">
        <f>AVERAGE(V19:V20)</f>
        <v>0</v>
      </c>
      <c r="X20" s="17">
        <f t="shared" si="12"/>
        <v>0</v>
      </c>
      <c r="Y20" s="17">
        <f>AVERAGE(X19:X20)</f>
        <v>0</v>
      </c>
      <c r="Z20" s="17">
        <f t="shared" si="13"/>
        <v>0</v>
      </c>
      <c r="AA20" s="17">
        <f>AVERAGE(Z19:Z20)</f>
        <v>0</v>
      </c>
      <c r="AB20" s="17">
        <f t="shared" si="14"/>
        <v>0</v>
      </c>
      <c r="AC20" s="17">
        <f>AVERAGE(AB19:AB20)</f>
        <v>0</v>
      </c>
      <c r="AD20" s="17">
        <f t="shared" si="15"/>
        <v>0</v>
      </c>
      <c r="AE20" s="81">
        <f>AVERAGE(AD19:AD20)</f>
        <v>0</v>
      </c>
      <c r="AF20" s="17">
        <f t="shared" si="5"/>
        <v>0</v>
      </c>
      <c r="AG20" s="17">
        <f>AVERAGE(AF19:AF20)</f>
        <v>0</v>
      </c>
    </row>
    <row r="21" spans="1:33">
      <c r="A21" s="1">
        <f>'TRB Record'!A14</f>
        <v>7</v>
      </c>
      <c r="C21" s="1">
        <f>'TRB Record'!C14</f>
        <v>0</v>
      </c>
      <c r="D21" s="1">
        <f>Lignin!E14</f>
        <v>0</v>
      </c>
      <c r="E21" s="77">
        <f>Lignin!U14</f>
        <v>86.73</v>
      </c>
      <c r="F21" s="34"/>
      <c r="G21" s="34"/>
      <c r="H21" s="34"/>
      <c r="I21" s="34"/>
      <c r="J21" s="34"/>
      <c r="K21" s="114">
        <v>1</v>
      </c>
      <c r="L21" s="37">
        <f t="shared" si="6"/>
        <v>0</v>
      </c>
      <c r="M21" s="37">
        <f t="shared" si="7"/>
        <v>0</v>
      </c>
      <c r="N21" s="37">
        <f t="shared" si="8"/>
        <v>0</v>
      </c>
      <c r="O21" s="37">
        <f t="shared" si="9"/>
        <v>0</v>
      </c>
      <c r="P21" s="37">
        <f t="shared" si="10"/>
        <v>0</v>
      </c>
      <c r="Q21" s="37">
        <f t="shared" si="0"/>
        <v>0</v>
      </c>
      <c r="R21" s="37">
        <f t="shared" si="1"/>
        <v>0</v>
      </c>
      <c r="S21" s="37">
        <f t="shared" si="2"/>
        <v>0</v>
      </c>
      <c r="T21" s="37">
        <f t="shared" si="3"/>
        <v>0</v>
      </c>
      <c r="U21" s="80">
        <f t="shared" si="4"/>
        <v>0</v>
      </c>
      <c r="V21" s="17">
        <f t="shared" si="11"/>
        <v>0</v>
      </c>
      <c r="W21" s="17"/>
      <c r="X21" s="17">
        <f t="shared" si="12"/>
        <v>0</v>
      </c>
      <c r="Y21" s="17"/>
      <c r="Z21" s="17">
        <f t="shared" si="13"/>
        <v>0</v>
      </c>
      <c r="AA21" s="17"/>
      <c r="AB21" s="17">
        <f t="shared" si="14"/>
        <v>0</v>
      </c>
      <c r="AC21" s="17"/>
      <c r="AD21" s="17">
        <f t="shared" si="15"/>
        <v>0</v>
      </c>
      <c r="AE21" s="81"/>
      <c r="AF21" s="17">
        <f t="shared" si="5"/>
        <v>0</v>
      </c>
      <c r="AG21" s="17"/>
    </row>
    <row r="22" spans="1:33">
      <c r="A22" s="1" t="str">
        <f>'TRB Record'!A15</f>
        <v>replicate 7</v>
      </c>
      <c r="C22" s="1">
        <f>'TRB Record'!C15</f>
        <v>0</v>
      </c>
      <c r="D22" s="1">
        <f>Lignin!E15</f>
        <v>0</v>
      </c>
      <c r="E22" s="77">
        <f>Lignin!U15</f>
        <v>86.73</v>
      </c>
      <c r="F22" s="34"/>
      <c r="G22" s="34"/>
      <c r="H22" s="34"/>
      <c r="I22" s="34"/>
      <c r="J22" s="34"/>
      <c r="K22" s="114">
        <v>1</v>
      </c>
      <c r="L22" s="37">
        <f t="shared" si="6"/>
        <v>0</v>
      </c>
      <c r="M22" s="37">
        <f t="shared" si="7"/>
        <v>0</v>
      </c>
      <c r="N22" s="37">
        <f t="shared" si="8"/>
        <v>0</v>
      </c>
      <c r="O22" s="37">
        <f t="shared" si="9"/>
        <v>0</v>
      </c>
      <c r="P22" s="37">
        <f t="shared" si="10"/>
        <v>0</v>
      </c>
      <c r="Q22" s="37">
        <f t="shared" si="0"/>
        <v>0</v>
      </c>
      <c r="R22" s="37">
        <f t="shared" si="1"/>
        <v>0</v>
      </c>
      <c r="S22" s="37">
        <f t="shared" si="2"/>
        <v>0</v>
      </c>
      <c r="T22" s="37">
        <f t="shared" si="3"/>
        <v>0</v>
      </c>
      <c r="U22" s="80">
        <f t="shared" si="4"/>
        <v>0</v>
      </c>
      <c r="V22" s="17">
        <f t="shared" si="11"/>
        <v>0</v>
      </c>
      <c r="W22" s="17">
        <f>AVERAGE(V21:V22)</f>
        <v>0</v>
      </c>
      <c r="X22" s="17">
        <f t="shared" si="12"/>
        <v>0</v>
      </c>
      <c r="Y22" s="17">
        <f>AVERAGE(X21:X22)</f>
        <v>0</v>
      </c>
      <c r="Z22" s="17">
        <f t="shared" si="13"/>
        <v>0</v>
      </c>
      <c r="AA22" s="17">
        <f>AVERAGE(Z21:Z22)</f>
        <v>0</v>
      </c>
      <c r="AB22" s="17">
        <f t="shared" si="14"/>
        <v>0</v>
      </c>
      <c r="AC22" s="17">
        <f>AVERAGE(AB21:AB22)</f>
        <v>0</v>
      </c>
      <c r="AD22" s="17">
        <f t="shared" si="15"/>
        <v>0</v>
      </c>
      <c r="AE22" s="81">
        <f>AVERAGE(AD21:AD22)</f>
        <v>0</v>
      </c>
      <c r="AF22" s="17">
        <f t="shared" si="5"/>
        <v>0</v>
      </c>
      <c r="AG22" s="17">
        <f>AVERAGE(AF21:AF22)</f>
        <v>0</v>
      </c>
    </row>
    <row r="23" spans="1:33">
      <c r="A23" s="1">
        <f>'TRB Record'!A16</f>
        <v>8</v>
      </c>
      <c r="C23" s="1">
        <f>'TRB Record'!C16</f>
        <v>0</v>
      </c>
      <c r="D23" s="1">
        <f>Lignin!E16</f>
        <v>0</v>
      </c>
      <c r="E23" s="77">
        <f>Lignin!U16</f>
        <v>86.73</v>
      </c>
      <c r="F23" s="34"/>
      <c r="G23" s="34"/>
      <c r="H23" s="34"/>
      <c r="I23" s="34"/>
      <c r="J23" s="34"/>
      <c r="K23" s="114">
        <v>1</v>
      </c>
      <c r="L23" s="37">
        <f t="shared" si="6"/>
        <v>0</v>
      </c>
      <c r="M23" s="37">
        <f t="shared" si="7"/>
        <v>0</v>
      </c>
      <c r="N23" s="37">
        <f t="shared" si="8"/>
        <v>0</v>
      </c>
      <c r="O23" s="37">
        <f t="shared" si="9"/>
        <v>0</v>
      </c>
      <c r="P23" s="37">
        <f t="shared" si="10"/>
        <v>0</v>
      </c>
      <c r="Q23" s="37">
        <f t="shared" si="0"/>
        <v>0</v>
      </c>
      <c r="R23" s="37">
        <f t="shared" si="1"/>
        <v>0</v>
      </c>
      <c r="S23" s="37">
        <f t="shared" si="2"/>
        <v>0</v>
      </c>
      <c r="T23" s="37">
        <f t="shared" si="3"/>
        <v>0</v>
      </c>
      <c r="U23" s="80">
        <f t="shared" si="4"/>
        <v>0</v>
      </c>
      <c r="V23" s="17">
        <f t="shared" si="11"/>
        <v>0</v>
      </c>
      <c r="W23" s="17"/>
      <c r="X23" s="17">
        <f t="shared" si="12"/>
        <v>0</v>
      </c>
      <c r="Y23" s="17"/>
      <c r="Z23" s="17">
        <f t="shared" si="13"/>
        <v>0</v>
      </c>
      <c r="AA23" s="17"/>
      <c r="AB23" s="17">
        <f t="shared" si="14"/>
        <v>0</v>
      </c>
      <c r="AC23" s="17"/>
      <c r="AD23" s="17">
        <f t="shared" si="15"/>
        <v>0</v>
      </c>
      <c r="AE23" s="81"/>
      <c r="AF23" s="17">
        <f t="shared" si="5"/>
        <v>0</v>
      </c>
      <c r="AG23" s="17"/>
    </row>
    <row r="24" spans="1:33">
      <c r="A24" s="1" t="str">
        <f>'TRB Record'!A17</f>
        <v>replicate 8</v>
      </c>
      <c r="C24" s="1">
        <f>'TRB Record'!C17</f>
        <v>0</v>
      </c>
      <c r="D24" s="1">
        <f>Lignin!E17</f>
        <v>0</v>
      </c>
      <c r="E24" s="77">
        <f>Lignin!U17</f>
        <v>86.73</v>
      </c>
      <c r="F24" s="34"/>
      <c r="G24" s="34"/>
      <c r="H24" s="34"/>
      <c r="I24" s="34"/>
      <c r="J24" s="34"/>
      <c r="K24" s="114">
        <v>1</v>
      </c>
      <c r="L24" s="37">
        <f t="shared" si="6"/>
        <v>0</v>
      </c>
      <c r="M24" s="37">
        <f t="shared" si="7"/>
        <v>0</v>
      </c>
      <c r="N24" s="37">
        <f t="shared" si="8"/>
        <v>0</v>
      </c>
      <c r="O24" s="37">
        <f t="shared" si="9"/>
        <v>0</v>
      </c>
      <c r="P24" s="37">
        <f t="shared" si="10"/>
        <v>0</v>
      </c>
      <c r="Q24" s="37">
        <f t="shared" si="0"/>
        <v>0</v>
      </c>
      <c r="R24" s="37">
        <f t="shared" si="1"/>
        <v>0</v>
      </c>
      <c r="S24" s="37">
        <f t="shared" si="2"/>
        <v>0</v>
      </c>
      <c r="T24" s="37">
        <f t="shared" si="3"/>
        <v>0</v>
      </c>
      <c r="U24" s="80">
        <f t="shared" si="4"/>
        <v>0</v>
      </c>
      <c r="V24" s="17">
        <f t="shared" si="11"/>
        <v>0</v>
      </c>
      <c r="W24" s="17">
        <f>AVERAGE(V23:V24)</f>
        <v>0</v>
      </c>
      <c r="X24" s="17">
        <f t="shared" si="12"/>
        <v>0</v>
      </c>
      <c r="Y24" s="17">
        <f>AVERAGE(X23:X24)</f>
        <v>0</v>
      </c>
      <c r="Z24" s="17">
        <f t="shared" si="13"/>
        <v>0</v>
      </c>
      <c r="AA24" s="17">
        <f>AVERAGE(Z23:Z24)</f>
        <v>0</v>
      </c>
      <c r="AB24" s="17">
        <f t="shared" si="14"/>
        <v>0</v>
      </c>
      <c r="AC24" s="17">
        <f>AVERAGE(AB23:AB24)</f>
        <v>0</v>
      </c>
      <c r="AD24" s="17">
        <f t="shared" si="15"/>
        <v>0</v>
      </c>
      <c r="AE24" s="81">
        <f>AVERAGE(AD23:AD24)</f>
        <v>0</v>
      </c>
      <c r="AF24" s="17">
        <f t="shared" si="5"/>
        <v>0</v>
      </c>
      <c r="AG24" s="17">
        <f>AVERAGE(AF23:AF24)</f>
        <v>0</v>
      </c>
    </row>
    <row r="25" spans="1:33">
      <c r="A25" s="1">
        <f>'TRB Record'!A18</f>
        <v>9</v>
      </c>
      <c r="C25" s="1">
        <f>'TRB Record'!C18</f>
        <v>0</v>
      </c>
      <c r="D25" s="1">
        <f>Lignin!E18</f>
        <v>0</v>
      </c>
      <c r="E25" s="77">
        <f>Lignin!U18</f>
        <v>86.73</v>
      </c>
      <c r="F25" s="34"/>
      <c r="G25" s="34"/>
      <c r="H25" s="34"/>
      <c r="I25" s="34"/>
      <c r="J25" s="34"/>
      <c r="K25" s="114">
        <v>1</v>
      </c>
      <c r="L25" s="37">
        <f t="shared" si="6"/>
        <v>0</v>
      </c>
      <c r="M25" s="37">
        <f t="shared" si="7"/>
        <v>0</v>
      </c>
      <c r="N25" s="37">
        <f t="shared" si="8"/>
        <v>0</v>
      </c>
      <c r="O25" s="37">
        <f t="shared" si="9"/>
        <v>0</v>
      </c>
      <c r="P25" s="37">
        <f t="shared" si="10"/>
        <v>0</v>
      </c>
      <c r="Q25" s="37">
        <f t="shared" si="0"/>
        <v>0</v>
      </c>
      <c r="R25" s="37">
        <f t="shared" si="1"/>
        <v>0</v>
      </c>
      <c r="S25" s="37">
        <f t="shared" si="2"/>
        <v>0</v>
      </c>
      <c r="T25" s="37">
        <f t="shared" si="3"/>
        <v>0</v>
      </c>
      <c r="U25" s="80">
        <f t="shared" si="4"/>
        <v>0</v>
      </c>
      <c r="V25" s="17">
        <f t="shared" si="11"/>
        <v>0</v>
      </c>
      <c r="W25" s="17"/>
      <c r="X25" s="17">
        <f t="shared" si="12"/>
        <v>0</v>
      </c>
      <c r="Y25" s="17"/>
      <c r="Z25" s="17">
        <f t="shared" si="13"/>
        <v>0</v>
      </c>
      <c r="AA25" s="17"/>
      <c r="AB25" s="17">
        <f t="shared" si="14"/>
        <v>0</v>
      </c>
      <c r="AC25" s="17"/>
      <c r="AD25" s="17">
        <f t="shared" si="15"/>
        <v>0</v>
      </c>
      <c r="AE25" s="81"/>
      <c r="AF25" s="17">
        <f t="shared" si="5"/>
        <v>0</v>
      </c>
      <c r="AG25" s="17"/>
    </row>
    <row r="26" spans="1:33">
      <c r="A26" s="1" t="str">
        <f>'TRB Record'!A19</f>
        <v>replicate 9</v>
      </c>
      <c r="C26" s="1">
        <f>'TRB Record'!C19</f>
        <v>0</v>
      </c>
      <c r="D26" s="1">
        <f>Lignin!E19</f>
        <v>0</v>
      </c>
      <c r="E26" s="77">
        <f>Lignin!U19</f>
        <v>86.73</v>
      </c>
      <c r="F26" s="34"/>
      <c r="G26" s="34"/>
      <c r="H26" s="34"/>
      <c r="I26" s="34"/>
      <c r="J26" s="34"/>
      <c r="K26" s="114">
        <v>1</v>
      </c>
      <c r="L26" s="37">
        <f t="shared" si="6"/>
        <v>0</v>
      </c>
      <c r="M26" s="37">
        <f t="shared" si="7"/>
        <v>0</v>
      </c>
      <c r="N26" s="37">
        <f t="shared" si="8"/>
        <v>0</v>
      </c>
      <c r="O26" s="37">
        <f t="shared" si="9"/>
        <v>0</v>
      </c>
      <c r="P26" s="37">
        <f t="shared" si="10"/>
        <v>0</v>
      </c>
      <c r="Q26" s="37">
        <f t="shared" si="0"/>
        <v>0</v>
      </c>
      <c r="R26" s="37">
        <f t="shared" si="1"/>
        <v>0</v>
      </c>
      <c r="S26" s="37">
        <f t="shared" si="2"/>
        <v>0</v>
      </c>
      <c r="T26" s="37">
        <f t="shared" si="3"/>
        <v>0</v>
      </c>
      <c r="U26" s="80">
        <f t="shared" si="4"/>
        <v>0</v>
      </c>
      <c r="V26" s="17">
        <f t="shared" si="11"/>
        <v>0</v>
      </c>
      <c r="W26" s="17">
        <f>AVERAGE(V25:V26)</f>
        <v>0</v>
      </c>
      <c r="X26" s="17">
        <f t="shared" si="12"/>
        <v>0</v>
      </c>
      <c r="Y26" s="17">
        <f>AVERAGE(X25:X26)</f>
        <v>0</v>
      </c>
      <c r="Z26" s="17">
        <f t="shared" si="13"/>
        <v>0</v>
      </c>
      <c r="AA26" s="17">
        <f>AVERAGE(Z25:Z26)</f>
        <v>0</v>
      </c>
      <c r="AB26" s="17">
        <f t="shared" si="14"/>
        <v>0</v>
      </c>
      <c r="AC26" s="17">
        <f>AVERAGE(AB25:AB26)</f>
        <v>0</v>
      </c>
      <c r="AD26" s="17">
        <f t="shared" si="15"/>
        <v>0</v>
      </c>
      <c r="AE26" s="81">
        <f>AVERAGE(AD25:AD26)</f>
        <v>0</v>
      </c>
      <c r="AF26" s="17">
        <f t="shared" si="5"/>
        <v>0</v>
      </c>
      <c r="AG26" s="17">
        <f>AVERAGE(AF25:AF26)</f>
        <v>0</v>
      </c>
    </row>
    <row r="27" spans="1:33">
      <c r="A27" s="1">
        <f>'TRB Record'!A20</f>
        <v>10</v>
      </c>
      <c r="C27" s="1">
        <f>'TRB Record'!C20</f>
        <v>0</v>
      </c>
      <c r="D27" s="1">
        <f>Lignin!E20</f>
        <v>0</v>
      </c>
      <c r="E27" s="77">
        <f>Lignin!U20</f>
        <v>86.73</v>
      </c>
      <c r="F27" s="34"/>
      <c r="G27" s="34"/>
      <c r="H27" s="34"/>
      <c r="I27" s="34"/>
      <c r="J27" s="34"/>
      <c r="K27" s="114">
        <v>1</v>
      </c>
      <c r="L27" s="37">
        <f t="shared" si="6"/>
        <v>0</v>
      </c>
      <c r="M27" s="37">
        <f t="shared" si="7"/>
        <v>0</v>
      </c>
      <c r="N27" s="37">
        <f t="shared" si="8"/>
        <v>0</v>
      </c>
      <c r="O27" s="37">
        <f t="shared" si="9"/>
        <v>0</v>
      </c>
      <c r="P27" s="37">
        <f t="shared" si="10"/>
        <v>0</v>
      </c>
      <c r="Q27" s="37">
        <f t="shared" si="0"/>
        <v>0</v>
      </c>
      <c r="R27" s="37">
        <f t="shared" si="1"/>
        <v>0</v>
      </c>
      <c r="S27" s="37">
        <f t="shared" si="2"/>
        <v>0</v>
      </c>
      <c r="T27" s="37">
        <f t="shared" si="3"/>
        <v>0</v>
      </c>
      <c r="U27" s="80">
        <f t="shared" si="4"/>
        <v>0</v>
      </c>
      <c r="V27" s="17">
        <f t="shared" si="11"/>
        <v>0</v>
      </c>
      <c r="W27" s="17"/>
      <c r="X27" s="17">
        <f t="shared" si="12"/>
        <v>0</v>
      </c>
      <c r="Y27" s="17"/>
      <c r="Z27" s="17">
        <f t="shared" si="13"/>
        <v>0</v>
      </c>
      <c r="AA27" s="17"/>
      <c r="AB27" s="17">
        <f t="shared" si="14"/>
        <v>0</v>
      </c>
      <c r="AC27" s="17"/>
      <c r="AD27" s="17">
        <f t="shared" si="15"/>
        <v>0</v>
      </c>
      <c r="AE27" s="81"/>
      <c r="AF27" s="17">
        <f t="shared" si="5"/>
        <v>0</v>
      </c>
      <c r="AG27" s="17"/>
    </row>
    <row r="28" spans="1:33">
      <c r="A28" s="1" t="str">
        <f>'TRB Record'!A21</f>
        <v>replicate 10</v>
      </c>
      <c r="C28" s="1">
        <f>'TRB Record'!C21</f>
        <v>0</v>
      </c>
      <c r="D28" s="1">
        <f>Lignin!E21</f>
        <v>0</v>
      </c>
      <c r="E28" s="77">
        <f>Lignin!U21</f>
        <v>86.73</v>
      </c>
      <c r="F28" s="34"/>
      <c r="G28" s="34"/>
      <c r="H28" s="34"/>
      <c r="I28" s="34"/>
      <c r="J28" s="34"/>
      <c r="K28" s="114">
        <v>1</v>
      </c>
      <c r="L28" s="37">
        <f t="shared" si="6"/>
        <v>0</v>
      </c>
      <c r="M28" s="37">
        <f t="shared" si="7"/>
        <v>0</v>
      </c>
      <c r="N28" s="37">
        <f t="shared" si="8"/>
        <v>0</v>
      </c>
      <c r="O28" s="37">
        <f t="shared" si="9"/>
        <v>0</v>
      </c>
      <c r="P28" s="37">
        <f t="shared" si="10"/>
        <v>0</v>
      </c>
      <c r="Q28" s="37">
        <f t="shared" si="0"/>
        <v>0</v>
      </c>
      <c r="R28" s="37">
        <f t="shared" si="1"/>
        <v>0</v>
      </c>
      <c r="S28" s="37">
        <f t="shared" si="2"/>
        <v>0</v>
      </c>
      <c r="T28" s="37">
        <f t="shared" si="3"/>
        <v>0</v>
      </c>
      <c r="U28" s="80">
        <f t="shared" si="4"/>
        <v>0</v>
      </c>
      <c r="V28" s="17">
        <f t="shared" si="11"/>
        <v>0</v>
      </c>
      <c r="W28" s="17">
        <f>AVERAGE(V27:V28)</f>
        <v>0</v>
      </c>
      <c r="X28" s="17">
        <f t="shared" si="12"/>
        <v>0</v>
      </c>
      <c r="Y28" s="17">
        <f>AVERAGE(X27:X28)</f>
        <v>0</v>
      </c>
      <c r="Z28" s="17">
        <f t="shared" si="13"/>
        <v>0</v>
      </c>
      <c r="AA28" s="17">
        <f>AVERAGE(Z27:Z28)</f>
        <v>0</v>
      </c>
      <c r="AB28" s="17">
        <f t="shared" si="14"/>
        <v>0</v>
      </c>
      <c r="AC28" s="17">
        <f>AVERAGE(AB27:AB28)</f>
        <v>0</v>
      </c>
      <c r="AD28" s="17">
        <f t="shared" si="15"/>
        <v>0</v>
      </c>
      <c r="AE28" s="81">
        <f>AVERAGE(AD27:AD28)</f>
        <v>0</v>
      </c>
      <c r="AF28" s="17">
        <f t="shared" si="5"/>
        <v>0</v>
      </c>
      <c r="AG28" s="17">
        <f>AVERAGE(AF27:AF28)</f>
        <v>0</v>
      </c>
    </row>
    <row r="29" spans="1:33">
      <c r="A29" s="1">
        <f>'TRB Record'!A22</f>
        <v>11</v>
      </c>
      <c r="C29" s="1">
        <f>'TRB Record'!C22</f>
        <v>0</v>
      </c>
      <c r="D29" s="1">
        <f>Lignin!E22</f>
        <v>0</v>
      </c>
      <c r="E29" s="77">
        <f>Lignin!U22</f>
        <v>86.73</v>
      </c>
      <c r="F29" s="34"/>
      <c r="G29" s="34"/>
      <c r="H29" s="34"/>
      <c r="I29" s="34"/>
      <c r="J29" s="34"/>
      <c r="K29" s="114">
        <v>1</v>
      </c>
      <c r="L29" s="37">
        <f t="shared" si="6"/>
        <v>0</v>
      </c>
      <c r="M29" s="37">
        <f t="shared" si="7"/>
        <v>0</v>
      </c>
      <c r="N29" s="37">
        <f t="shared" si="8"/>
        <v>0</v>
      </c>
      <c r="O29" s="37">
        <f t="shared" si="9"/>
        <v>0</v>
      </c>
      <c r="P29" s="37">
        <f t="shared" si="10"/>
        <v>0</v>
      </c>
      <c r="Q29" s="37">
        <f t="shared" si="0"/>
        <v>0</v>
      </c>
      <c r="R29" s="37">
        <f t="shared" si="1"/>
        <v>0</v>
      </c>
      <c r="S29" s="37">
        <f t="shared" si="2"/>
        <v>0</v>
      </c>
      <c r="T29" s="37">
        <f t="shared" si="3"/>
        <v>0</v>
      </c>
      <c r="U29" s="80">
        <f t="shared" si="4"/>
        <v>0</v>
      </c>
      <c r="V29" s="17">
        <f t="shared" si="11"/>
        <v>0</v>
      </c>
      <c r="W29" s="17"/>
      <c r="X29" s="17">
        <f t="shared" si="12"/>
        <v>0</v>
      </c>
      <c r="Y29" s="17"/>
      <c r="Z29" s="17">
        <f t="shared" si="13"/>
        <v>0</v>
      </c>
      <c r="AA29" s="17"/>
      <c r="AB29" s="17">
        <f t="shared" si="14"/>
        <v>0</v>
      </c>
      <c r="AC29" s="17"/>
      <c r="AD29" s="17">
        <f t="shared" si="15"/>
        <v>0</v>
      </c>
      <c r="AE29" s="81"/>
      <c r="AF29" s="17">
        <f t="shared" si="5"/>
        <v>0</v>
      </c>
      <c r="AG29" s="17"/>
    </row>
    <row r="30" spans="1:33" s="35" customFormat="1">
      <c r="A30" s="22" t="str">
        <f>'TRB Record'!A23</f>
        <v>replicate 11</v>
      </c>
      <c r="B30" s="2"/>
      <c r="C30" s="1">
        <f>'TRB Record'!C23</f>
        <v>0</v>
      </c>
      <c r="D30" s="1">
        <f>Lignin!E23</f>
        <v>0</v>
      </c>
      <c r="E30" s="77">
        <f>Lignin!U23</f>
        <v>86.73</v>
      </c>
      <c r="F30" s="34"/>
      <c r="G30" s="34"/>
      <c r="H30" s="34"/>
      <c r="I30" s="34"/>
      <c r="J30" s="34"/>
      <c r="K30" s="114">
        <v>1</v>
      </c>
      <c r="L30" s="37">
        <f t="shared" si="6"/>
        <v>0</v>
      </c>
      <c r="M30" s="37">
        <f t="shared" si="7"/>
        <v>0</v>
      </c>
      <c r="N30" s="37">
        <f t="shared" si="8"/>
        <v>0</v>
      </c>
      <c r="O30" s="37">
        <f t="shared" si="9"/>
        <v>0</v>
      </c>
      <c r="P30" s="37">
        <f t="shared" si="10"/>
        <v>0</v>
      </c>
      <c r="Q30" s="37">
        <f t="shared" si="0"/>
        <v>0</v>
      </c>
      <c r="R30" s="37">
        <f t="shared" si="1"/>
        <v>0</v>
      </c>
      <c r="S30" s="37">
        <f t="shared" si="2"/>
        <v>0</v>
      </c>
      <c r="T30" s="37">
        <f t="shared" si="3"/>
        <v>0</v>
      </c>
      <c r="U30" s="80">
        <f t="shared" si="4"/>
        <v>0</v>
      </c>
      <c r="V30" s="17">
        <f t="shared" si="11"/>
        <v>0</v>
      </c>
      <c r="W30" s="17">
        <f>AVERAGE(V29:V30)</f>
        <v>0</v>
      </c>
      <c r="X30" s="17">
        <f t="shared" si="12"/>
        <v>0</v>
      </c>
      <c r="Y30" s="17">
        <f>AVERAGE(X29:X30)</f>
        <v>0</v>
      </c>
      <c r="Z30" s="17">
        <f t="shared" si="13"/>
        <v>0</v>
      </c>
      <c r="AA30" s="17">
        <f>AVERAGE(Z29:Z30)</f>
        <v>0</v>
      </c>
      <c r="AB30" s="17">
        <f t="shared" si="14"/>
        <v>0</v>
      </c>
      <c r="AC30" s="17">
        <f>AVERAGE(AB29:AB30)</f>
        <v>0</v>
      </c>
      <c r="AD30" s="17">
        <f t="shared" si="15"/>
        <v>0</v>
      </c>
      <c r="AE30" s="81">
        <f>AVERAGE(AD29:AD30)</f>
        <v>0</v>
      </c>
      <c r="AF30" s="17">
        <f t="shared" si="5"/>
        <v>0</v>
      </c>
      <c r="AG30" s="17">
        <f>AVERAGE(AF29:AF30)</f>
        <v>0</v>
      </c>
    </row>
    <row r="31" spans="1:33">
      <c r="A31" s="1">
        <f>'TRB Record'!A24</f>
        <v>12</v>
      </c>
      <c r="C31" s="1">
        <f>'TRB Record'!C24</f>
        <v>0</v>
      </c>
      <c r="D31" s="1">
        <f>Lignin!E24</f>
        <v>0</v>
      </c>
      <c r="E31" s="77">
        <f>Lignin!U24</f>
        <v>86.73</v>
      </c>
      <c r="F31" s="34"/>
      <c r="G31" s="34"/>
      <c r="H31" s="34"/>
      <c r="I31" s="34"/>
      <c r="J31" s="34"/>
      <c r="K31" s="114">
        <v>1</v>
      </c>
      <c r="L31" s="37">
        <f t="shared" si="6"/>
        <v>0</v>
      </c>
      <c r="M31" s="37">
        <f t="shared" si="7"/>
        <v>0</v>
      </c>
      <c r="N31" s="37">
        <f t="shared" si="8"/>
        <v>0</v>
      </c>
      <c r="O31" s="37">
        <f t="shared" si="9"/>
        <v>0</v>
      </c>
      <c r="P31" s="37">
        <f t="shared" si="10"/>
        <v>0</v>
      </c>
      <c r="Q31" s="37">
        <f t="shared" si="0"/>
        <v>0</v>
      </c>
      <c r="R31" s="37">
        <f t="shared" si="1"/>
        <v>0</v>
      </c>
      <c r="S31" s="37">
        <f t="shared" si="2"/>
        <v>0</v>
      </c>
      <c r="T31" s="37">
        <f t="shared" si="3"/>
        <v>0</v>
      </c>
      <c r="U31" s="80">
        <f t="shared" si="4"/>
        <v>0</v>
      </c>
      <c r="V31" s="17">
        <f t="shared" si="11"/>
        <v>0</v>
      </c>
      <c r="W31" s="17"/>
      <c r="X31" s="17">
        <f t="shared" si="12"/>
        <v>0</v>
      </c>
      <c r="Y31" s="17"/>
      <c r="Z31" s="17">
        <f t="shared" si="13"/>
        <v>0</v>
      </c>
      <c r="AA31" s="17"/>
      <c r="AB31" s="17">
        <f t="shared" si="14"/>
        <v>0</v>
      </c>
      <c r="AC31" s="17"/>
      <c r="AD31" s="17">
        <f t="shared" si="15"/>
        <v>0</v>
      </c>
      <c r="AE31" s="81"/>
      <c r="AF31" s="17">
        <f t="shared" si="5"/>
        <v>0</v>
      </c>
      <c r="AG31" s="17"/>
    </row>
    <row r="32" spans="1:33">
      <c r="A32" s="1" t="str">
        <f>'TRB Record'!A25</f>
        <v>replicate 12</v>
      </c>
      <c r="C32" s="1">
        <f>'TRB Record'!C25</f>
        <v>0</v>
      </c>
      <c r="D32" s="1">
        <f>Lignin!E25</f>
        <v>0</v>
      </c>
      <c r="E32" s="77">
        <f>Lignin!U25</f>
        <v>86.73</v>
      </c>
      <c r="F32" s="34"/>
      <c r="G32" s="34"/>
      <c r="H32" s="34"/>
      <c r="I32" s="34"/>
      <c r="J32" s="34"/>
      <c r="K32" s="114">
        <v>1</v>
      </c>
      <c r="L32" s="37">
        <f t="shared" si="6"/>
        <v>0</v>
      </c>
      <c r="M32" s="37">
        <f t="shared" si="7"/>
        <v>0</v>
      </c>
      <c r="N32" s="37">
        <f t="shared" si="8"/>
        <v>0</v>
      </c>
      <c r="O32" s="37">
        <f t="shared" si="9"/>
        <v>0</v>
      </c>
      <c r="P32" s="37">
        <f t="shared" si="10"/>
        <v>0</v>
      </c>
      <c r="Q32" s="37">
        <f t="shared" si="0"/>
        <v>0</v>
      </c>
      <c r="R32" s="37">
        <f t="shared" si="1"/>
        <v>0</v>
      </c>
      <c r="S32" s="37">
        <f t="shared" si="2"/>
        <v>0</v>
      </c>
      <c r="T32" s="37">
        <f t="shared" si="3"/>
        <v>0</v>
      </c>
      <c r="U32" s="80">
        <f t="shared" si="4"/>
        <v>0</v>
      </c>
      <c r="V32" s="17">
        <f t="shared" si="11"/>
        <v>0</v>
      </c>
      <c r="W32" s="17">
        <f>AVERAGE(V31:V32)</f>
        <v>0</v>
      </c>
      <c r="X32" s="17">
        <f t="shared" si="12"/>
        <v>0</v>
      </c>
      <c r="Y32" s="17">
        <f>AVERAGE(X31:X32)</f>
        <v>0</v>
      </c>
      <c r="Z32" s="17">
        <f t="shared" si="13"/>
        <v>0</v>
      </c>
      <c r="AA32" s="17">
        <f>AVERAGE(Z31:Z32)</f>
        <v>0</v>
      </c>
      <c r="AB32" s="17">
        <f t="shared" si="14"/>
        <v>0</v>
      </c>
      <c r="AC32" s="17">
        <f>AVERAGE(AB31:AB32)</f>
        <v>0</v>
      </c>
      <c r="AD32" s="17">
        <f t="shared" si="15"/>
        <v>0</v>
      </c>
      <c r="AE32" s="81">
        <f>AVERAGE(AD31:AD32)</f>
        <v>0</v>
      </c>
      <c r="AF32" s="17">
        <f t="shared" si="5"/>
        <v>0</v>
      </c>
      <c r="AG32" s="17">
        <f>AVERAGE(AF31:AF32)</f>
        <v>0</v>
      </c>
    </row>
    <row r="33" spans="1:33">
      <c r="A33" s="1">
        <f>'TRB Record'!A26</f>
        <v>13</v>
      </c>
      <c r="C33" s="1">
        <f>'TRB Record'!C26</f>
        <v>0</v>
      </c>
      <c r="D33" s="1">
        <f>Lignin!E26</f>
        <v>0</v>
      </c>
      <c r="E33" s="77">
        <f>Lignin!U26</f>
        <v>86.73</v>
      </c>
      <c r="F33" s="34"/>
      <c r="G33" s="34"/>
      <c r="H33" s="34"/>
      <c r="I33" s="34"/>
      <c r="J33" s="34"/>
      <c r="K33" s="114">
        <v>1</v>
      </c>
      <c r="L33" s="37">
        <f t="shared" si="6"/>
        <v>0</v>
      </c>
      <c r="M33" s="37">
        <f t="shared" si="7"/>
        <v>0</v>
      </c>
      <c r="N33" s="37">
        <f t="shared" si="8"/>
        <v>0</v>
      </c>
      <c r="O33" s="37">
        <f t="shared" si="9"/>
        <v>0</v>
      </c>
      <c r="P33" s="37">
        <f t="shared" si="10"/>
        <v>0</v>
      </c>
      <c r="Q33" s="37">
        <f t="shared" si="0"/>
        <v>0</v>
      </c>
      <c r="R33" s="37">
        <f t="shared" si="1"/>
        <v>0</v>
      </c>
      <c r="S33" s="37">
        <f t="shared" si="2"/>
        <v>0</v>
      </c>
      <c r="T33" s="37">
        <f t="shared" si="3"/>
        <v>0</v>
      </c>
      <c r="U33" s="80">
        <f t="shared" si="4"/>
        <v>0</v>
      </c>
      <c r="V33" s="17">
        <f t="shared" si="11"/>
        <v>0</v>
      </c>
      <c r="W33" s="17"/>
      <c r="X33" s="17">
        <f t="shared" si="12"/>
        <v>0</v>
      </c>
      <c r="Y33" s="17"/>
      <c r="Z33" s="17">
        <f t="shared" si="13"/>
        <v>0</v>
      </c>
      <c r="AA33" s="17"/>
      <c r="AB33" s="17">
        <f t="shared" si="14"/>
        <v>0</v>
      </c>
      <c r="AC33" s="17"/>
      <c r="AD33" s="17">
        <f t="shared" si="15"/>
        <v>0</v>
      </c>
      <c r="AE33" s="81"/>
      <c r="AF33" s="17">
        <f t="shared" si="5"/>
        <v>0</v>
      </c>
      <c r="AG33" s="17"/>
    </row>
    <row r="34" spans="1:33">
      <c r="A34" s="1" t="str">
        <f>'TRB Record'!A27</f>
        <v>replicate 13</v>
      </c>
      <c r="C34" s="1">
        <f>'TRB Record'!C27</f>
        <v>0</v>
      </c>
      <c r="D34" s="1">
        <f>Lignin!E27</f>
        <v>0</v>
      </c>
      <c r="E34" s="77">
        <f>Lignin!U27</f>
        <v>86.73</v>
      </c>
      <c r="F34" s="34"/>
      <c r="G34" s="34"/>
      <c r="H34" s="34"/>
      <c r="I34" s="34"/>
      <c r="J34" s="34"/>
      <c r="K34" s="114">
        <v>1</v>
      </c>
      <c r="L34" s="37">
        <f t="shared" si="6"/>
        <v>0</v>
      </c>
      <c r="M34" s="37">
        <f t="shared" si="7"/>
        <v>0</v>
      </c>
      <c r="N34" s="37">
        <f t="shared" si="8"/>
        <v>0</v>
      </c>
      <c r="O34" s="37">
        <f t="shared" si="9"/>
        <v>0</v>
      </c>
      <c r="P34" s="37">
        <f t="shared" si="10"/>
        <v>0</v>
      </c>
      <c r="Q34" s="37">
        <f t="shared" si="0"/>
        <v>0</v>
      </c>
      <c r="R34" s="37">
        <f t="shared" si="1"/>
        <v>0</v>
      </c>
      <c r="S34" s="37">
        <f t="shared" si="2"/>
        <v>0</v>
      </c>
      <c r="T34" s="37">
        <f t="shared" si="3"/>
        <v>0</v>
      </c>
      <c r="U34" s="80">
        <f t="shared" si="4"/>
        <v>0</v>
      </c>
      <c r="V34" s="17">
        <f t="shared" si="11"/>
        <v>0</v>
      </c>
      <c r="W34" s="17">
        <f>AVERAGE(V33:V34)</f>
        <v>0</v>
      </c>
      <c r="X34" s="17">
        <f t="shared" si="12"/>
        <v>0</v>
      </c>
      <c r="Y34" s="17">
        <f>AVERAGE(X33:X34)</f>
        <v>0</v>
      </c>
      <c r="Z34" s="17">
        <f t="shared" si="13"/>
        <v>0</v>
      </c>
      <c r="AA34" s="17">
        <f>AVERAGE(Z33:Z34)</f>
        <v>0</v>
      </c>
      <c r="AB34" s="17">
        <f t="shared" si="14"/>
        <v>0</v>
      </c>
      <c r="AC34" s="17">
        <f>AVERAGE(AB33:AB34)</f>
        <v>0</v>
      </c>
      <c r="AD34" s="17">
        <f t="shared" si="15"/>
        <v>0</v>
      </c>
      <c r="AE34" s="81">
        <f>AVERAGE(AD33:AD34)</f>
        <v>0</v>
      </c>
      <c r="AF34" s="17">
        <f t="shared" si="5"/>
        <v>0</v>
      </c>
      <c r="AG34" s="17">
        <f>AVERAGE(AF33:AF34)</f>
        <v>0</v>
      </c>
    </row>
    <row r="35" spans="1:33">
      <c r="A35" s="1">
        <f>'TRB Record'!A28</f>
        <v>14</v>
      </c>
      <c r="C35" s="1">
        <f>'TRB Record'!C28</f>
        <v>0</v>
      </c>
      <c r="D35" s="1">
        <f>Lignin!E28</f>
        <v>0</v>
      </c>
      <c r="E35" s="77">
        <f>Lignin!U28</f>
        <v>86.73</v>
      </c>
      <c r="F35" s="34"/>
      <c r="G35" s="34"/>
      <c r="H35" s="34"/>
      <c r="I35" s="34"/>
      <c r="J35" s="34"/>
      <c r="K35" s="114">
        <v>1</v>
      </c>
      <c r="L35" s="37">
        <f t="shared" si="6"/>
        <v>0</v>
      </c>
      <c r="M35" s="37">
        <f t="shared" si="7"/>
        <v>0</v>
      </c>
      <c r="N35" s="37">
        <f t="shared" si="8"/>
        <v>0</v>
      </c>
      <c r="O35" s="37">
        <f t="shared" si="9"/>
        <v>0</v>
      </c>
      <c r="P35" s="37">
        <f t="shared" si="10"/>
        <v>0</v>
      </c>
      <c r="Q35" s="37">
        <f t="shared" si="0"/>
        <v>0</v>
      </c>
      <c r="R35" s="37">
        <f t="shared" si="1"/>
        <v>0</v>
      </c>
      <c r="S35" s="37">
        <f t="shared" si="2"/>
        <v>0</v>
      </c>
      <c r="T35" s="37">
        <f t="shared" si="3"/>
        <v>0</v>
      </c>
      <c r="U35" s="80">
        <f t="shared" si="4"/>
        <v>0</v>
      </c>
      <c r="V35" s="17">
        <f t="shared" si="11"/>
        <v>0</v>
      </c>
      <c r="W35" s="17"/>
      <c r="X35" s="17">
        <f t="shared" si="12"/>
        <v>0</v>
      </c>
      <c r="Y35" s="17"/>
      <c r="Z35" s="17">
        <f t="shared" si="13"/>
        <v>0</v>
      </c>
      <c r="AA35" s="17"/>
      <c r="AB35" s="17">
        <f t="shared" si="14"/>
        <v>0</v>
      </c>
      <c r="AC35" s="17"/>
      <c r="AD35" s="17">
        <f t="shared" si="15"/>
        <v>0</v>
      </c>
      <c r="AE35" s="81"/>
      <c r="AF35" s="17">
        <f t="shared" si="5"/>
        <v>0</v>
      </c>
      <c r="AG35" s="17"/>
    </row>
    <row r="36" spans="1:33">
      <c r="A36" s="1" t="str">
        <f>'TRB Record'!A29</f>
        <v>replicate 14</v>
      </c>
      <c r="C36" s="1">
        <f>'TRB Record'!C29</f>
        <v>0</v>
      </c>
      <c r="D36" s="1">
        <f>Lignin!E29</f>
        <v>0</v>
      </c>
      <c r="E36" s="77">
        <f>Lignin!U29</f>
        <v>86.73</v>
      </c>
      <c r="F36" s="34"/>
      <c r="G36" s="34"/>
      <c r="H36" s="34"/>
      <c r="I36" s="34"/>
      <c r="J36" s="34"/>
      <c r="K36" s="114">
        <v>1</v>
      </c>
      <c r="L36" s="37">
        <f t="shared" si="6"/>
        <v>0</v>
      </c>
      <c r="M36" s="37">
        <f t="shared" si="7"/>
        <v>0</v>
      </c>
      <c r="N36" s="37">
        <f t="shared" si="8"/>
        <v>0</v>
      </c>
      <c r="O36" s="37">
        <f t="shared" si="9"/>
        <v>0</v>
      </c>
      <c r="P36" s="37">
        <f t="shared" si="10"/>
        <v>0</v>
      </c>
      <c r="Q36" s="37">
        <f t="shared" si="0"/>
        <v>0</v>
      </c>
      <c r="R36" s="37">
        <f t="shared" si="1"/>
        <v>0</v>
      </c>
      <c r="S36" s="37">
        <f t="shared" si="2"/>
        <v>0</v>
      </c>
      <c r="T36" s="37">
        <f t="shared" si="3"/>
        <v>0</v>
      </c>
      <c r="U36" s="80">
        <f t="shared" si="4"/>
        <v>0</v>
      </c>
      <c r="V36" s="17">
        <f t="shared" si="11"/>
        <v>0</v>
      </c>
      <c r="W36" s="17">
        <f>AVERAGE(V35:V36)</f>
        <v>0</v>
      </c>
      <c r="X36" s="17">
        <f t="shared" si="12"/>
        <v>0</v>
      </c>
      <c r="Y36" s="17">
        <f>AVERAGE(X35:X36)</f>
        <v>0</v>
      </c>
      <c r="Z36" s="17">
        <f t="shared" si="13"/>
        <v>0</v>
      </c>
      <c r="AA36" s="17">
        <f>AVERAGE(Z35:Z36)</f>
        <v>0</v>
      </c>
      <c r="AB36" s="17">
        <f t="shared" si="14"/>
        <v>0</v>
      </c>
      <c r="AC36" s="17">
        <f>AVERAGE(AB35:AB36)</f>
        <v>0</v>
      </c>
      <c r="AD36" s="17">
        <f t="shared" si="15"/>
        <v>0</v>
      </c>
      <c r="AE36" s="81">
        <f>AVERAGE(AD35:AD36)</f>
        <v>0</v>
      </c>
      <c r="AF36" s="17">
        <f t="shared" si="5"/>
        <v>0</v>
      </c>
      <c r="AG36" s="17">
        <f>AVERAGE(AF35:AF36)</f>
        <v>0</v>
      </c>
    </row>
    <row r="37" spans="1:33">
      <c r="A37" s="1">
        <f>'TRB Record'!A30</f>
        <v>15</v>
      </c>
      <c r="C37" s="1">
        <f>'TRB Record'!C30</f>
        <v>0</v>
      </c>
      <c r="D37" s="1">
        <f>Lignin!E30</f>
        <v>0</v>
      </c>
      <c r="E37" s="77">
        <f>Lignin!U30</f>
        <v>86.73</v>
      </c>
      <c r="F37" s="34"/>
      <c r="G37" s="34"/>
      <c r="H37" s="34"/>
      <c r="I37" s="34"/>
      <c r="J37" s="34"/>
      <c r="K37" s="114">
        <v>1</v>
      </c>
      <c r="L37" s="37">
        <f t="shared" si="6"/>
        <v>0</v>
      </c>
      <c r="M37" s="37">
        <f t="shared" si="7"/>
        <v>0</v>
      </c>
      <c r="N37" s="37">
        <f t="shared" si="8"/>
        <v>0</v>
      </c>
      <c r="O37" s="37">
        <f t="shared" si="9"/>
        <v>0</v>
      </c>
      <c r="P37" s="37">
        <f t="shared" si="10"/>
        <v>0</v>
      </c>
      <c r="Q37" s="37">
        <f t="shared" si="0"/>
        <v>0</v>
      </c>
      <c r="R37" s="37">
        <f t="shared" si="1"/>
        <v>0</v>
      </c>
      <c r="S37" s="37">
        <f t="shared" si="2"/>
        <v>0</v>
      </c>
      <c r="T37" s="37">
        <f t="shared" si="3"/>
        <v>0</v>
      </c>
      <c r="U37" s="80">
        <f t="shared" si="4"/>
        <v>0</v>
      </c>
      <c r="V37" s="17">
        <f t="shared" si="11"/>
        <v>0</v>
      </c>
      <c r="W37" s="17"/>
      <c r="X37" s="17">
        <f t="shared" si="12"/>
        <v>0</v>
      </c>
      <c r="Y37" s="17"/>
      <c r="Z37" s="17">
        <f t="shared" si="13"/>
        <v>0</v>
      </c>
      <c r="AA37" s="17"/>
      <c r="AB37" s="17">
        <f t="shared" si="14"/>
        <v>0</v>
      </c>
      <c r="AC37" s="17"/>
      <c r="AD37" s="17">
        <f t="shared" si="15"/>
        <v>0</v>
      </c>
      <c r="AE37" s="81"/>
      <c r="AF37" s="17">
        <f t="shared" si="5"/>
        <v>0</v>
      </c>
      <c r="AG37" s="17"/>
    </row>
    <row r="38" spans="1:33">
      <c r="A38" s="1" t="str">
        <f>'TRB Record'!A31</f>
        <v>replicate 15</v>
      </c>
      <c r="C38" s="1">
        <f>'TRB Record'!C31</f>
        <v>0</v>
      </c>
      <c r="D38" s="1">
        <f>Lignin!E31</f>
        <v>0</v>
      </c>
      <c r="E38" s="77">
        <f>Lignin!U31</f>
        <v>86.73</v>
      </c>
      <c r="F38" s="34"/>
      <c r="G38" s="34"/>
      <c r="H38" s="34"/>
      <c r="I38" s="34"/>
      <c r="J38" s="34"/>
      <c r="K38" s="114">
        <v>1</v>
      </c>
      <c r="L38" s="37">
        <f t="shared" si="6"/>
        <v>0</v>
      </c>
      <c r="M38" s="37">
        <f t="shared" si="7"/>
        <v>0</v>
      </c>
      <c r="N38" s="37">
        <f t="shared" si="8"/>
        <v>0</v>
      </c>
      <c r="O38" s="37">
        <f t="shared" si="9"/>
        <v>0</v>
      </c>
      <c r="P38" s="37">
        <f t="shared" si="10"/>
        <v>0</v>
      </c>
      <c r="Q38" s="37">
        <f t="shared" si="0"/>
        <v>0</v>
      </c>
      <c r="R38" s="37">
        <f t="shared" si="1"/>
        <v>0</v>
      </c>
      <c r="S38" s="37">
        <f t="shared" si="2"/>
        <v>0</v>
      </c>
      <c r="T38" s="37">
        <f t="shared" si="3"/>
        <v>0</v>
      </c>
      <c r="U38" s="80">
        <f t="shared" si="4"/>
        <v>0</v>
      </c>
      <c r="V38" s="17">
        <f t="shared" si="11"/>
        <v>0</v>
      </c>
      <c r="W38" s="17">
        <f>AVERAGE(V37:V38)</f>
        <v>0</v>
      </c>
      <c r="X38" s="17">
        <f t="shared" si="12"/>
        <v>0</v>
      </c>
      <c r="Y38" s="17">
        <f>AVERAGE(X37:X38)</f>
        <v>0</v>
      </c>
      <c r="Z38" s="17">
        <f t="shared" si="13"/>
        <v>0</v>
      </c>
      <c r="AA38" s="17">
        <f>AVERAGE(Z37:Z38)</f>
        <v>0</v>
      </c>
      <c r="AB38" s="17">
        <f t="shared" si="14"/>
        <v>0</v>
      </c>
      <c r="AC38" s="17">
        <f>AVERAGE(AB37:AB38)</f>
        <v>0</v>
      </c>
      <c r="AD38" s="17">
        <f t="shared" si="15"/>
        <v>0</v>
      </c>
      <c r="AE38" s="81">
        <f>AVERAGE(AD37:AD38)</f>
        <v>0</v>
      </c>
      <c r="AF38" s="17">
        <f t="shared" si="5"/>
        <v>0</v>
      </c>
      <c r="AG38" s="17">
        <f>AVERAGE(AF37:AF38)</f>
        <v>0</v>
      </c>
    </row>
    <row r="39" spans="1:33">
      <c r="A39" s="1">
        <f>'TRB Record'!A32</f>
        <v>16</v>
      </c>
      <c r="C39" s="1">
        <f>'TRB Record'!C32</f>
        <v>0</v>
      </c>
      <c r="D39" s="1">
        <f>Lignin!E32</f>
        <v>0</v>
      </c>
      <c r="E39" s="77">
        <f>Lignin!U32</f>
        <v>86.73</v>
      </c>
      <c r="F39" s="34"/>
      <c r="G39" s="34"/>
      <c r="H39" s="34"/>
      <c r="I39" s="34"/>
      <c r="J39" s="34"/>
      <c r="K39" s="114">
        <v>1</v>
      </c>
      <c r="L39" s="37">
        <f t="shared" si="6"/>
        <v>0</v>
      </c>
      <c r="M39" s="37">
        <f t="shared" si="7"/>
        <v>0</v>
      </c>
      <c r="N39" s="37">
        <f t="shared" si="8"/>
        <v>0</v>
      </c>
      <c r="O39" s="37">
        <f t="shared" si="9"/>
        <v>0</v>
      </c>
      <c r="P39" s="37">
        <f t="shared" si="10"/>
        <v>0</v>
      </c>
      <c r="Q39" s="37">
        <f t="shared" si="0"/>
        <v>0</v>
      </c>
      <c r="R39" s="37">
        <f t="shared" si="1"/>
        <v>0</v>
      </c>
      <c r="S39" s="37">
        <f t="shared" si="2"/>
        <v>0</v>
      </c>
      <c r="T39" s="37">
        <f t="shared" si="3"/>
        <v>0</v>
      </c>
      <c r="U39" s="80">
        <f t="shared" si="4"/>
        <v>0</v>
      </c>
      <c r="V39" s="17">
        <f t="shared" si="11"/>
        <v>0</v>
      </c>
      <c r="W39" s="17"/>
      <c r="X39" s="17">
        <f t="shared" si="12"/>
        <v>0</v>
      </c>
      <c r="Y39" s="17"/>
      <c r="Z39" s="17">
        <f t="shared" si="13"/>
        <v>0</v>
      </c>
      <c r="AA39" s="17"/>
      <c r="AB39" s="17">
        <f t="shared" si="14"/>
        <v>0</v>
      </c>
      <c r="AC39" s="17"/>
      <c r="AD39" s="17">
        <f t="shared" si="15"/>
        <v>0</v>
      </c>
      <c r="AE39" s="81"/>
      <c r="AF39" s="17">
        <f t="shared" si="5"/>
        <v>0</v>
      </c>
      <c r="AG39" s="17"/>
    </row>
    <row r="40" spans="1:33">
      <c r="A40" s="1" t="str">
        <f>'TRB Record'!A33</f>
        <v>replicate 16</v>
      </c>
      <c r="C40" s="1">
        <f>'TRB Record'!C33</f>
        <v>0</v>
      </c>
      <c r="D40" s="1">
        <f>Lignin!E33</f>
        <v>0</v>
      </c>
      <c r="E40" s="77">
        <f>Lignin!U33</f>
        <v>86.73</v>
      </c>
      <c r="F40" s="34"/>
      <c r="G40" s="34"/>
      <c r="H40" s="34"/>
      <c r="I40" s="34"/>
      <c r="J40" s="34"/>
      <c r="K40" s="114">
        <v>1</v>
      </c>
      <c r="L40" s="37">
        <f t="shared" si="6"/>
        <v>0</v>
      </c>
      <c r="M40" s="37">
        <f t="shared" si="7"/>
        <v>0</v>
      </c>
      <c r="N40" s="37">
        <f t="shared" si="8"/>
        <v>0</v>
      </c>
      <c r="O40" s="37">
        <f t="shared" si="9"/>
        <v>0</v>
      </c>
      <c r="P40" s="37">
        <f t="shared" si="10"/>
        <v>0</v>
      </c>
      <c r="Q40" s="37">
        <f t="shared" si="0"/>
        <v>0</v>
      </c>
      <c r="R40" s="37">
        <f t="shared" si="1"/>
        <v>0</v>
      </c>
      <c r="S40" s="37">
        <f t="shared" si="2"/>
        <v>0</v>
      </c>
      <c r="T40" s="37">
        <f t="shared" si="3"/>
        <v>0</v>
      </c>
      <c r="U40" s="80">
        <f t="shared" si="4"/>
        <v>0</v>
      </c>
      <c r="V40" s="17">
        <f t="shared" si="11"/>
        <v>0</v>
      </c>
      <c r="W40" s="17">
        <f>AVERAGE(V39:V40)</f>
        <v>0</v>
      </c>
      <c r="X40" s="17">
        <f t="shared" si="12"/>
        <v>0</v>
      </c>
      <c r="Y40" s="17">
        <f>AVERAGE(X39:X40)</f>
        <v>0</v>
      </c>
      <c r="Z40" s="17">
        <f t="shared" si="13"/>
        <v>0</v>
      </c>
      <c r="AA40" s="17">
        <f>AVERAGE(Z39:Z40)</f>
        <v>0</v>
      </c>
      <c r="AB40" s="17">
        <f t="shared" si="14"/>
        <v>0</v>
      </c>
      <c r="AC40" s="17">
        <f>AVERAGE(AB39:AB40)</f>
        <v>0</v>
      </c>
      <c r="AD40" s="17">
        <f t="shared" si="15"/>
        <v>0</v>
      </c>
      <c r="AE40" s="81">
        <f>AVERAGE(AD39:AD40)</f>
        <v>0</v>
      </c>
      <c r="AF40" s="17">
        <f t="shared" si="5"/>
        <v>0</v>
      </c>
      <c r="AG40" s="17">
        <f>AVERAGE(AF39:AF40)</f>
        <v>0</v>
      </c>
    </row>
    <row r="41" spans="1:33">
      <c r="A41" s="1">
        <f>'TRB Record'!A34</f>
        <v>17</v>
      </c>
      <c r="C41" s="1">
        <f>'TRB Record'!C34</f>
        <v>0</v>
      </c>
      <c r="D41" s="1">
        <f>Lignin!E34</f>
        <v>0</v>
      </c>
      <c r="E41" s="77">
        <f>Lignin!U34</f>
        <v>86.73</v>
      </c>
      <c r="F41" s="34"/>
      <c r="G41" s="34"/>
      <c r="H41" s="34"/>
      <c r="I41" s="34"/>
      <c r="J41" s="34"/>
      <c r="K41" s="114">
        <v>1</v>
      </c>
      <c r="L41" s="37">
        <f t="shared" si="6"/>
        <v>0</v>
      </c>
      <c r="M41" s="37">
        <f t="shared" si="7"/>
        <v>0</v>
      </c>
      <c r="N41" s="37">
        <f t="shared" si="8"/>
        <v>0</v>
      </c>
      <c r="O41" s="37">
        <f t="shared" si="9"/>
        <v>0</v>
      </c>
      <c r="P41" s="37">
        <f t="shared" si="10"/>
        <v>0</v>
      </c>
      <c r="Q41" s="37">
        <f t="shared" ref="Q41:Q68" si="16">L41*(162/180)</f>
        <v>0</v>
      </c>
      <c r="R41" s="37">
        <f t="shared" ref="R41:R68" si="17">M41*(132/150)</f>
        <v>0</v>
      </c>
      <c r="S41" s="37">
        <f t="shared" ref="S41:S68" si="18">N41*(162/180)</f>
        <v>0</v>
      </c>
      <c r="T41" s="37">
        <f t="shared" ref="T41:T68" si="19">O41*(132/150)</f>
        <v>0</v>
      </c>
      <c r="U41" s="80">
        <f t="shared" ref="U41:U68" si="20">P41*(162/180)</f>
        <v>0</v>
      </c>
      <c r="V41" s="17">
        <f t="shared" si="11"/>
        <v>0</v>
      </c>
      <c r="W41" s="17"/>
      <c r="X41" s="17">
        <f t="shared" si="12"/>
        <v>0</v>
      </c>
      <c r="Y41" s="17"/>
      <c r="Z41" s="17">
        <f t="shared" si="13"/>
        <v>0</v>
      </c>
      <c r="AA41" s="17"/>
      <c r="AB41" s="17">
        <f t="shared" si="14"/>
        <v>0</v>
      </c>
      <c r="AC41" s="17"/>
      <c r="AD41" s="17">
        <f t="shared" si="15"/>
        <v>0</v>
      </c>
      <c r="AE41" s="81"/>
      <c r="AF41" s="17">
        <f t="shared" ref="AF41:AF68" si="21">V41+X41+Z41+AB41+AD41</f>
        <v>0</v>
      </c>
      <c r="AG41" s="17"/>
    </row>
    <row r="42" spans="1:33">
      <c r="A42" s="1" t="str">
        <f>'TRB Record'!A35</f>
        <v>replicate 17</v>
      </c>
      <c r="C42" s="1">
        <f>'TRB Record'!C35</f>
        <v>0</v>
      </c>
      <c r="D42" s="1">
        <f>Lignin!E35</f>
        <v>0</v>
      </c>
      <c r="E42" s="77">
        <f>Lignin!U35</f>
        <v>86.73</v>
      </c>
      <c r="F42" s="34"/>
      <c r="G42" s="34"/>
      <c r="H42" s="34"/>
      <c r="I42" s="34"/>
      <c r="J42" s="34"/>
      <c r="K42" s="114">
        <v>1</v>
      </c>
      <c r="L42" s="37">
        <f t="shared" si="6"/>
        <v>0</v>
      </c>
      <c r="M42" s="37">
        <f t="shared" si="7"/>
        <v>0</v>
      </c>
      <c r="N42" s="37">
        <f t="shared" si="8"/>
        <v>0</v>
      </c>
      <c r="O42" s="37">
        <f t="shared" si="9"/>
        <v>0</v>
      </c>
      <c r="P42" s="37">
        <f t="shared" si="10"/>
        <v>0</v>
      </c>
      <c r="Q42" s="37">
        <f t="shared" si="16"/>
        <v>0</v>
      </c>
      <c r="R42" s="37">
        <f t="shared" si="17"/>
        <v>0</v>
      </c>
      <c r="S42" s="37">
        <f t="shared" si="18"/>
        <v>0</v>
      </c>
      <c r="T42" s="37">
        <f t="shared" si="19"/>
        <v>0</v>
      </c>
      <c r="U42" s="80">
        <f t="shared" si="20"/>
        <v>0</v>
      </c>
      <c r="V42" s="17">
        <f t="shared" si="11"/>
        <v>0</v>
      </c>
      <c r="W42" s="17">
        <f>AVERAGE(V41:V42)</f>
        <v>0</v>
      </c>
      <c r="X42" s="17">
        <f t="shared" si="12"/>
        <v>0</v>
      </c>
      <c r="Y42" s="17">
        <f>AVERAGE(X41:X42)</f>
        <v>0</v>
      </c>
      <c r="Z42" s="17">
        <f t="shared" si="13"/>
        <v>0</v>
      </c>
      <c r="AA42" s="17">
        <f>AVERAGE(Z41:Z42)</f>
        <v>0</v>
      </c>
      <c r="AB42" s="17">
        <f t="shared" si="14"/>
        <v>0</v>
      </c>
      <c r="AC42" s="17">
        <f>AVERAGE(AB41:AB42)</f>
        <v>0</v>
      </c>
      <c r="AD42" s="17">
        <f t="shared" si="15"/>
        <v>0</v>
      </c>
      <c r="AE42" s="81">
        <f>AVERAGE(AD41:AD42)</f>
        <v>0</v>
      </c>
      <c r="AF42" s="17">
        <f t="shared" si="21"/>
        <v>0</v>
      </c>
      <c r="AG42" s="17">
        <f>AVERAGE(AF41:AF42)</f>
        <v>0</v>
      </c>
    </row>
    <row r="43" spans="1:33">
      <c r="A43" s="1">
        <f>'TRB Record'!A36</f>
        <v>18</v>
      </c>
      <c r="C43" s="1">
        <f>'TRB Record'!C36</f>
        <v>0</v>
      </c>
      <c r="D43" s="1">
        <f>Lignin!E36</f>
        <v>0</v>
      </c>
      <c r="E43" s="77">
        <f>Lignin!U36</f>
        <v>86.73</v>
      </c>
      <c r="F43" s="34"/>
      <c r="G43" s="34"/>
      <c r="H43" s="34"/>
      <c r="I43" s="34"/>
      <c r="J43" s="34"/>
      <c r="K43" s="114">
        <v>1</v>
      </c>
      <c r="L43" s="37">
        <f t="shared" si="6"/>
        <v>0</v>
      </c>
      <c r="M43" s="37">
        <f t="shared" si="7"/>
        <v>0</v>
      </c>
      <c r="N43" s="37">
        <f t="shared" si="8"/>
        <v>0</v>
      </c>
      <c r="O43" s="37">
        <f t="shared" si="9"/>
        <v>0</v>
      </c>
      <c r="P43" s="37">
        <f t="shared" si="10"/>
        <v>0</v>
      </c>
      <c r="Q43" s="37">
        <f t="shared" si="16"/>
        <v>0</v>
      </c>
      <c r="R43" s="37">
        <f t="shared" si="17"/>
        <v>0</v>
      </c>
      <c r="S43" s="37">
        <f t="shared" si="18"/>
        <v>0</v>
      </c>
      <c r="T43" s="37">
        <f t="shared" si="19"/>
        <v>0</v>
      </c>
      <c r="U43" s="80">
        <f t="shared" si="20"/>
        <v>0</v>
      </c>
      <c r="V43" s="17">
        <f t="shared" si="11"/>
        <v>0</v>
      </c>
      <c r="W43" s="17"/>
      <c r="X43" s="17">
        <f t="shared" si="12"/>
        <v>0</v>
      </c>
      <c r="Y43" s="17"/>
      <c r="Z43" s="17">
        <f t="shared" si="13"/>
        <v>0</v>
      </c>
      <c r="AA43" s="17"/>
      <c r="AB43" s="17">
        <f t="shared" si="14"/>
        <v>0</v>
      </c>
      <c r="AC43" s="17"/>
      <c r="AD43" s="17">
        <f t="shared" si="15"/>
        <v>0</v>
      </c>
      <c r="AE43" s="81"/>
      <c r="AF43" s="17">
        <f t="shared" si="21"/>
        <v>0</v>
      </c>
      <c r="AG43" s="17"/>
    </row>
    <row r="44" spans="1:33">
      <c r="A44" s="1" t="str">
        <f>'TRB Record'!A37</f>
        <v>replicate 18</v>
      </c>
      <c r="C44" s="1">
        <f>'TRB Record'!C37</f>
        <v>0</v>
      </c>
      <c r="D44" s="1">
        <f>Lignin!E37</f>
        <v>0</v>
      </c>
      <c r="E44" s="77">
        <f>Lignin!U37</f>
        <v>86.73</v>
      </c>
      <c r="F44" s="34"/>
      <c r="G44" s="34"/>
      <c r="H44" s="34"/>
      <c r="I44" s="34"/>
      <c r="J44" s="34"/>
      <c r="K44" s="114">
        <v>1</v>
      </c>
      <c r="L44" s="37">
        <f t="shared" si="6"/>
        <v>0</v>
      </c>
      <c r="M44" s="37">
        <f t="shared" si="7"/>
        <v>0</v>
      </c>
      <c r="N44" s="37">
        <f t="shared" si="8"/>
        <v>0</v>
      </c>
      <c r="O44" s="37">
        <f t="shared" si="9"/>
        <v>0</v>
      </c>
      <c r="P44" s="37">
        <f t="shared" si="10"/>
        <v>0</v>
      </c>
      <c r="Q44" s="37">
        <f t="shared" si="16"/>
        <v>0</v>
      </c>
      <c r="R44" s="37">
        <f t="shared" si="17"/>
        <v>0</v>
      </c>
      <c r="S44" s="37">
        <f t="shared" si="18"/>
        <v>0</v>
      </c>
      <c r="T44" s="37">
        <f t="shared" si="19"/>
        <v>0</v>
      </c>
      <c r="U44" s="80">
        <f t="shared" si="20"/>
        <v>0</v>
      </c>
      <c r="V44" s="17">
        <f t="shared" si="11"/>
        <v>0</v>
      </c>
      <c r="W44" s="17">
        <f>AVERAGE(V43:V44)</f>
        <v>0</v>
      </c>
      <c r="X44" s="17">
        <f t="shared" si="12"/>
        <v>0</v>
      </c>
      <c r="Y44" s="17">
        <f>AVERAGE(X43:X44)</f>
        <v>0</v>
      </c>
      <c r="Z44" s="17">
        <f t="shared" si="13"/>
        <v>0</v>
      </c>
      <c r="AA44" s="17">
        <f>AVERAGE(Z43:Z44)</f>
        <v>0</v>
      </c>
      <c r="AB44" s="17">
        <f t="shared" si="14"/>
        <v>0</v>
      </c>
      <c r="AC44" s="17">
        <f>AVERAGE(AB43:AB44)</f>
        <v>0</v>
      </c>
      <c r="AD44" s="17">
        <f t="shared" si="15"/>
        <v>0</v>
      </c>
      <c r="AE44" s="81">
        <f>AVERAGE(AD43:AD44)</f>
        <v>0</v>
      </c>
      <c r="AF44" s="17">
        <f t="shared" si="21"/>
        <v>0</v>
      </c>
      <c r="AG44" s="17">
        <f>AVERAGE(AF43:AF44)</f>
        <v>0</v>
      </c>
    </row>
    <row r="45" spans="1:33">
      <c r="A45" s="1">
        <f>'TRB Record'!A38</f>
        <v>19</v>
      </c>
      <c r="C45" s="1">
        <f>'TRB Record'!C38</f>
        <v>0</v>
      </c>
      <c r="D45" s="1">
        <f>Lignin!E38</f>
        <v>0</v>
      </c>
      <c r="E45" s="77">
        <f>Lignin!U38</f>
        <v>86.73</v>
      </c>
      <c r="F45" s="34"/>
      <c r="G45" s="34"/>
      <c r="H45" s="34"/>
      <c r="I45" s="34"/>
      <c r="J45" s="34"/>
      <c r="K45" s="114">
        <v>1</v>
      </c>
      <c r="L45" s="37">
        <f t="shared" si="6"/>
        <v>0</v>
      </c>
      <c r="M45" s="37">
        <f t="shared" si="7"/>
        <v>0</v>
      </c>
      <c r="N45" s="37">
        <f t="shared" si="8"/>
        <v>0</v>
      </c>
      <c r="O45" s="37">
        <f t="shared" si="9"/>
        <v>0</v>
      </c>
      <c r="P45" s="37">
        <f t="shared" si="10"/>
        <v>0</v>
      </c>
      <c r="Q45" s="37">
        <f t="shared" si="16"/>
        <v>0</v>
      </c>
      <c r="R45" s="37">
        <f t="shared" si="17"/>
        <v>0</v>
      </c>
      <c r="S45" s="37">
        <f t="shared" si="18"/>
        <v>0</v>
      </c>
      <c r="T45" s="37">
        <f t="shared" si="19"/>
        <v>0</v>
      </c>
      <c r="U45" s="80">
        <f t="shared" si="20"/>
        <v>0</v>
      </c>
      <c r="V45" s="17">
        <f t="shared" si="11"/>
        <v>0</v>
      </c>
      <c r="W45" s="17"/>
      <c r="X45" s="17">
        <f t="shared" si="12"/>
        <v>0</v>
      </c>
      <c r="Y45" s="17"/>
      <c r="Z45" s="17">
        <f t="shared" si="13"/>
        <v>0</v>
      </c>
      <c r="AA45" s="17"/>
      <c r="AB45" s="17">
        <f t="shared" si="14"/>
        <v>0</v>
      </c>
      <c r="AC45" s="17"/>
      <c r="AD45" s="17">
        <f t="shared" si="15"/>
        <v>0</v>
      </c>
      <c r="AE45" s="81"/>
      <c r="AF45" s="17">
        <f t="shared" si="21"/>
        <v>0</v>
      </c>
      <c r="AG45" s="17"/>
    </row>
    <row r="46" spans="1:33">
      <c r="A46" s="1" t="str">
        <f>'TRB Record'!A39</f>
        <v>replicate 19</v>
      </c>
      <c r="C46" s="1">
        <f>'TRB Record'!C39</f>
        <v>0</v>
      </c>
      <c r="D46" s="1">
        <f>Lignin!E39</f>
        <v>0</v>
      </c>
      <c r="E46" s="77">
        <f>Lignin!U39</f>
        <v>86.73</v>
      </c>
      <c r="F46" s="34"/>
      <c r="G46" s="34"/>
      <c r="H46" s="34"/>
      <c r="I46" s="34"/>
      <c r="J46" s="34"/>
      <c r="K46" s="114">
        <v>1</v>
      </c>
      <c r="L46" s="37">
        <f t="shared" si="6"/>
        <v>0</v>
      </c>
      <c r="M46" s="37">
        <f t="shared" si="7"/>
        <v>0</v>
      </c>
      <c r="N46" s="37">
        <f t="shared" si="8"/>
        <v>0</v>
      </c>
      <c r="O46" s="37">
        <f t="shared" si="9"/>
        <v>0</v>
      </c>
      <c r="P46" s="37">
        <f t="shared" si="10"/>
        <v>0</v>
      </c>
      <c r="Q46" s="37">
        <f t="shared" si="16"/>
        <v>0</v>
      </c>
      <c r="R46" s="37">
        <f t="shared" si="17"/>
        <v>0</v>
      </c>
      <c r="S46" s="37">
        <f t="shared" si="18"/>
        <v>0</v>
      </c>
      <c r="T46" s="37">
        <f t="shared" si="19"/>
        <v>0</v>
      </c>
      <c r="U46" s="80">
        <f t="shared" si="20"/>
        <v>0</v>
      </c>
      <c r="V46" s="17">
        <f t="shared" si="11"/>
        <v>0</v>
      </c>
      <c r="W46" s="17">
        <f>AVERAGE(V45:V46)</f>
        <v>0</v>
      </c>
      <c r="X46" s="17">
        <f t="shared" si="12"/>
        <v>0</v>
      </c>
      <c r="Y46" s="17">
        <f>AVERAGE(X45:X46)</f>
        <v>0</v>
      </c>
      <c r="Z46" s="17">
        <f t="shared" si="13"/>
        <v>0</v>
      </c>
      <c r="AA46" s="17">
        <f>AVERAGE(Z45:Z46)</f>
        <v>0</v>
      </c>
      <c r="AB46" s="17">
        <f t="shared" si="14"/>
        <v>0</v>
      </c>
      <c r="AC46" s="17">
        <f>AVERAGE(AB45:AB46)</f>
        <v>0</v>
      </c>
      <c r="AD46" s="17">
        <f t="shared" si="15"/>
        <v>0</v>
      </c>
      <c r="AE46" s="81">
        <f>AVERAGE(AD45:AD46)</f>
        <v>0</v>
      </c>
      <c r="AF46" s="17">
        <f t="shared" si="21"/>
        <v>0</v>
      </c>
      <c r="AG46" s="17">
        <f>AVERAGE(AF45:AF46)</f>
        <v>0</v>
      </c>
    </row>
    <row r="47" spans="1:33">
      <c r="A47" s="1">
        <f>'TRB Record'!A40</f>
        <v>20</v>
      </c>
      <c r="C47" s="1">
        <f>'TRB Record'!C40</f>
        <v>0</v>
      </c>
      <c r="D47" s="1">
        <f>Lignin!E40</f>
        <v>0</v>
      </c>
      <c r="E47" s="77">
        <f>Lignin!U40</f>
        <v>86.73</v>
      </c>
      <c r="F47" s="34"/>
      <c r="G47" s="34"/>
      <c r="H47" s="34"/>
      <c r="I47" s="34"/>
      <c r="J47" s="34"/>
      <c r="K47" s="114">
        <v>1</v>
      </c>
      <c r="L47" s="37">
        <f t="shared" si="6"/>
        <v>0</v>
      </c>
      <c r="M47" s="37">
        <f t="shared" si="7"/>
        <v>0</v>
      </c>
      <c r="N47" s="37">
        <f t="shared" si="8"/>
        <v>0</v>
      </c>
      <c r="O47" s="37">
        <f t="shared" si="9"/>
        <v>0</v>
      </c>
      <c r="P47" s="37">
        <f t="shared" si="10"/>
        <v>0</v>
      </c>
      <c r="Q47" s="37">
        <f t="shared" si="16"/>
        <v>0</v>
      </c>
      <c r="R47" s="37">
        <f t="shared" si="17"/>
        <v>0</v>
      </c>
      <c r="S47" s="37">
        <f t="shared" si="18"/>
        <v>0</v>
      </c>
      <c r="T47" s="37">
        <f t="shared" si="19"/>
        <v>0</v>
      </c>
      <c r="U47" s="80">
        <f t="shared" si="20"/>
        <v>0</v>
      </c>
      <c r="V47" s="17">
        <f t="shared" si="11"/>
        <v>0</v>
      </c>
      <c r="W47" s="17"/>
      <c r="X47" s="17">
        <f t="shared" si="12"/>
        <v>0</v>
      </c>
      <c r="Y47" s="17"/>
      <c r="Z47" s="17">
        <f t="shared" si="13"/>
        <v>0</v>
      </c>
      <c r="AA47" s="17"/>
      <c r="AB47" s="17">
        <f t="shared" si="14"/>
        <v>0</v>
      </c>
      <c r="AC47" s="17"/>
      <c r="AD47" s="17">
        <f t="shared" si="15"/>
        <v>0</v>
      </c>
      <c r="AE47" s="81"/>
      <c r="AF47" s="17">
        <f t="shared" si="21"/>
        <v>0</v>
      </c>
      <c r="AG47" s="17"/>
    </row>
    <row r="48" spans="1:33">
      <c r="A48" s="1" t="str">
        <f>'TRB Record'!A41</f>
        <v>replicate 20</v>
      </c>
      <c r="C48" s="1">
        <f>'TRB Record'!C41</f>
        <v>0</v>
      </c>
      <c r="D48" s="1">
        <f>Lignin!E41</f>
        <v>0</v>
      </c>
      <c r="E48" s="77">
        <f>Lignin!U41</f>
        <v>86.73</v>
      </c>
      <c r="F48" s="34"/>
      <c r="G48" s="34"/>
      <c r="H48" s="34"/>
      <c r="I48" s="34"/>
      <c r="J48" s="34"/>
      <c r="K48" s="114">
        <v>1</v>
      </c>
      <c r="L48" s="37">
        <f t="shared" si="6"/>
        <v>0</v>
      </c>
      <c r="M48" s="37">
        <f t="shared" si="7"/>
        <v>0</v>
      </c>
      <c r="N48" s="37">
        <f t="shared" si="8"/>
        <v>0</v>
      </c>
      <c r="O48" s="37">
        <f t="shared" si="9"/>
        <v>0</v>
      </c>
      <c r="P48" s="37">
        <f t="shared" si="10"/>
        <v>0</v>
      </c>
      <c r="Q48" s="37">
        <f t="shared" si="16"/>
        <v>0</v>
      </c>
      <c r="R48" s="37">
        <f t="shared" si="17"/>
        <v>0</v>
      </c>
      <c r="S48" s="37">
        <f t="shared" si="18"/>
        <v>0</v>
      </c>
      <c r="T48" s="37">
        <f t="shared" si="19"/>
        <v>0</v>
      </c>
      <c r="U48" s="80">
        <f t="shared" si="20"/>
        <v>0</v>
      </c>
      <c r="V48" s="17">
        <f t="shared" si="11"/>
        <v>0</v>
      </c>
      <c r="W48" s="17">
        <f>AVERAGE(V47:V48)</f>
        <v>0</v>
      </c>
      <c r="X48" s="17">
        <f t="shared" si="12"/>
        <v>0</v>
      </c>
      <c r="Y48" s="17">
        <f>AVERAGE(X47:X48)</f>
        <v>0</v>
      </c>
      <c r="Z48" s="17">
        <f t="shared" si="13"/>
        <v>0</v>
      </c>
      <c r="AA48" s="17">
        <f>AVERAGE(Z47:Z48)</f>
        <v>0</v>
      </c>
      <c r="AB48" s="17">
        <f t="shared" si="14"/>
        <v>0</v>
      </c>
      <c r="AC48" s="17">
        <f>AVERAGE(AB47:AB48)</f>
        <v>0</v>
      </c>
      <c r="AD48" s="17">
        <f t="shared" si="15"/>
        <v>0</v>
      </c>
      <c r="AE48" s="81">
        <f>AVERAGE(AD47:AD48)</f>
        <v>0</v>
      </c>
      <c r="AF48" s="17">
        <f t="shared" si="21"/>
        <v>0</v>
      </c>
      <c r="AG48" s="17">
        <f>AVERAGE(AF47:AF48)</f>
        <v>0</v>
      </c>
    </row>
    <row r="49" spans="1:33">
      <c r="A49" s="1">
        <f>'TRB Record'!A42</f>
        <v>21</v>
      </c>
      <c r="C49" s="1">
        <f>'TRB Record'!C42</f>
        <v>0</v>
      </c>
      <c r="D49" s="1">
        <f>Lignin!E42</f>
        <v>0</v>
      </c>
      <c r="E49" s="77">
        <f>Lignin!U42</f>
        <v>86.73</v>
      </c>
      <c r="F49" s="34"/>
      <c r="G49" s="34"/>
      <c r="H49" s="34"/>
      <c r="I49" s="34"/>
      <c r="J49" s="34"/>
      <c r="K49" s="114">
        <v>1</v>
      </c>
      <c r="L49" s="37">
        <f t="shared" si="6"/>
        <v>0</v>
      </c>
      <c r="M49" s="37">
        <f t="shared" si="7"/>
        <v>0</v>
      </c>
      <c r="N49" s="37">
        <f t="shared" si="8"/>
        <v>0</v>
      </c>
      <c r="O49" s="37">
        <f t="shared" si="9"/>
        <v>0</v>
      </c>
      <c r="P49" s="37">
        <f t="shared" si="10"/>
        <v>0</v>
      </c>
      <c r="Q49" s="37">
        <f t="shared" si="16"/>
        <v>0</v>
      </c>
      <c r="R49" s="37">
        <f t="shared" si="17"/>
        <v>0</v>
      </c>
      <c r="S49" s="37">
        <f t="shared" si="18"/>
        <v>0</v>
      </c>
      <c r="T49" s="37">
        <f t="shared" si="19"/>
        <v>0</v>
      </c>
      <c r="U49" s="80">
        <f t="shared" si="20"/>
        <v>0</v>
      </c>
      <c r="V49" s="17">
        <f t="shared" si="11"/>
        <v>0</v>
      </c>
      <c r="W49" s="17"/>
      <c r="X49" s="17">
        <f t="shared" si="12"/>
        <v>0</v>
      </c>
      <c r="Y49" s="17"/>
      <c r="Z49" s="17">
        <f t="shared" si="13"/>
        <v>0</v>
      </c>
      <c r="AA49" s="17"/>
      <c r="AB49" s="17">
        <f t="shared" si="14"/>
        <v>0</v>
      </c>
      <c r="AC49" s="17"/>
      <c r="AD49" s="17">
        <f t="shared" si="15"/>
        <v>0</v>
      </c>
      <c r="AE49" s="81"/>
      <c r="AF49" s="17">
        <f t="shared" si="21"/>
        <v>0</v>
      </c>
      <c r="AG49" s="17"/>
    </row>
    <row r="50" spans="1:33">
      <c r="A50" s="1" t="str">
        <f>'TRB Record'!A43</f>
        <v>replicate 21</v>
      </c>
      <c r="C50" s="1">
        <f>'TRB Record'!C43</f>
        <v>0</v>
      </c>
      <c r="D50" s="1">
        <f>Lignin!E43</f>
        <v>0</v>
      </c>
      <c r="E50" s="77">
        <f>Lignin!U43</f>
        <v>86.73</v>
      </c>
      <c r="F50" s="34"/>
      <c r="G50" s="34"/>
      <c r="H50" s="34"/>
      <c r="I50" s="34"/>
      <c r="J50" s="34"/>
      <c r="K50" s="114">
        <v>1</v>
      </c>
      <c r="L50" s="37">
        <f t="shared" si="6"/>
        <v>0</v>
      </c>
      <c r="M50" s="37">
        <f t="shared" si="7"/>
        <v>0</v>
      </c>
      <c r="N50" s="37">
        <f t="shared" si="8"/>
        <v>0</v>
      </c>
      <c r="O50" s="37">
        <f t="shared" si="9"/>
        <v>0</v>
      </c>
      <c r="P50" s="37">
        <f t="shared" si="10"/>
        <v>0</v>
      </c>
      <c r="Q50" s="37">
        <f t="shared" si="16"/>
        <v>0</v>
      </c>
      <c r="R50" s="37">
        <f t="shared" si="17"/>
        <v>0</v>
      </c>
      <c r="S50" s="37">
        <f t="shared" si="18"/>
        <v>0</v>
      </c>
      <c r="T50" s="37">
        <f t="shared" si="19"/>
        <v>0</v>
      </c>
      <c r="U50" s="80">
        <f t="shared" si="20"/>
        <v>0</v>
      </c>
      <c r="V50" s="17">
        <f t="shared" si="11"/>
        <v>0</v>
      </c>
      <c r="W50" s="17">
        <f>AVERAGE(V49:V50)</f>
        <v>0</v>
      </c>
      <c r="X50" s="17">
        <f t="shared" si="12"/>
        <v>0</v>
      </c>
      <c r="Y50" s="17">
        <f>AVERAGE(X49:X50)</f>
        <v>0</v>
      </c>
      <c r="Z50" s="17">
        <f t="shared" si="13"/>
        <v>0</v>
      </c>
      <c r="AA50" s="17">
        <f>AVERAGE(Z49:Z50)</f>
        <v>0</v>
      </c>
      <c r="AB50" s="17">
        <f t="shared" si="14"/>
        <v>0</v>
      </c>
      <c r="AC50" s="17">
        <f>AVERAGE(AB49:AB50)</f>
        <v>0</v>
      </c>
      <c r="AD50" s="17">
        <f t="shared" si="15"/>
        <v>0</v>
      </c>
      <c r="AE50" s="81">
        <f>AVERAGE(AD49:AD50)</f>
        <v>0</v>
      </c>
      <c r="AF50" s="17">
        <f t="shared" si="21"/>
        <v>0</v>
      </c>
      <c r="AG50" s="17">
        <f>AVERAGE(AF49:AF50)</f>
        <v>0</v>
      </c>
    </row>
    <row r="51" spans="1:33">
      <c r="A51" s="1">
        <f>'TRB Record'!A44</f>
        <v>22</v>
      </c>
      <c r="C51" s="1">
        <f>'TRB Record'!C44</f>
        <v>0</v>
      </c>
      <c r="D51" s="1">
        <f>Lignin!E44</f>
        <v>0</v>
      </c>
      <c r="E51" s="77">
        <f>Lignin!U44</f>
        <v>86.73</v>
      </c>
      <c r="F51" s="34"/>
      <c r="G51" s="34"/>
      <c r="H51" s="34"/>
      <c r="I51" s="34"/>
      <c r="J51" s="34"/>
      <c r="K51" s="114">
        <v>1</v>
      </c>
      <c r="L51" s="37">
        <f t="shared" si="6"/>
        <v>0</v>
      </c>
      <c r="M51" s="37">
        <f t="shared" si="7"/>
        <v>0</v>
      </c>
      <c r="N51" s="37">
        <f t="shared" si="8"/>
        <v>0</v>
      </c>
      <c r="O51" s="37">
        <f t="shared" si="9"/>
        <v>0</v>
      </c>
      <c r="P51" s="37">
        <f t="shared" si="10"/>
        <v>0</v>
      </c>
      <c r="Q51" s="37">
        <f t="shared" si="16"/>
        <v>0</v>
      </c>
      <c r="R51" s="37">
        <f t="shared" si="17"/>
        <v>0</v>
      </c>
      <c r="S51" s="37">
        <f t="shared" si="18"/>
        <v>0</v>
      </c>
      <c r="T51" s="37">
        <f t="shared" si="19"/>
        <v>0</v>
      </c>
      <c r="U51" s="80">
        <f t="shared" si="20"/>
        <v>0</v>
      </c>
      <c r="V51" s="17">
        <f t="shared" si="11"/>
        <v>0</v>
      </c>
      <c r="W51" s="17"/>
      <c r="X51" s="17">
        <f t="shared" si="12"/>
        <v>0</v>
      </c>
      <c r="Y51" s="17"/>
      <c r="Z51" s="17">
        <f t="shared" si="13"/>
        <v>0</v>
      </c>
      <c r="AA51" s="17"/>
      <c r="AB51" s="17">
        <f t="shared" si="14"/>
        <v>0</v>
      </c>
      <c r="AC51" s="17"/>
      <c r="AD51" s="17">
        <f t="shared" si="15"/>
        <v>0</v>
      </c>
      <c r="AE51" s="81"/>
      <c r="AF51" s="17">
        <f t="shared" si="21"/>
        <v>0</v>
      </c>
      <c r="AG51" s="17"/>
    </row>
    <row r="52" spans="1:33">
      <c r="A52" s="1" t="str">
        <f>'TRB Record'!A45</f>
        <v>replicate 22</v>
      </c>
      <c r="C52" s="1">
        <f>'TRB Record'!C45</f>
        <v>0</v>
      </c>
      <c r="D52" s="1">
        <f>Lignin!E45</f>
        <v>0</v>
      </c>
      <c r="E52" s="77">
        <f>Lignin!U45</f>
        <v>86.73</v>
      </c>
      <c r="F52" s="34"/>
      <c r="G52" s="34"/>
      <c r="H52" s="34"/>
      <c r="I52" s="34"/>
      <c r="J52" s="34"/>
      <c r="K52" s="114">
        <v>1</v>
      </c>
      <c r="L52" s="37">
        <f t="shared" si="6"/>
        <v>0</v>
      </c>
      <c r="M52" s="37">
        <f t="shared" si="7"/>
        <v>0</v>
      </c>
      <c r="N52" s="37">
        <f t="shared" si="8"/>
        <v>0</v>
      </c>
      <c r="O52" s="37">
        <f t="shared" si="9"/>
        <v>0</v>
      </c>
      <c r="P52" s="37">
        <f t="shared" si="10"/>
        <v>0</v>
      </c>
      <c r="Q52" s="37">
        <f t="shared" si="16"/>
        <v>0</v>
      </c>
      <c r="R52" s="37">
        <f t="shared" si="17"/>
        <v>0</v>
      </c>
      <c r="S52" s="37">
        <f t="shared" si="18"/>
        <v>0</v>
      </c>
      <c r="T52" s="37">
        <f t="shared" si="19"/>
        <v>0</v>
      </c>
      <c r="U52" s="80">
        <f t="shared" si="20"/>
        <v>0</v>
      </c>
      <c r="V52" s="17">
        <f t="shared" si="11"/>
        <v>0</v>
      </c>
      <c r="W52" s="17">
        <f>AVERAGE(V51:V52)</f>
        <v>0</v>
      </c>
      <c r="X52" s="17">
        <f t="shared" si="12"/>
        <v>0</v>
      </c>
      <c r="Y52" s="17">
        <f>AVERAGE(X51:X52)</f>
        <v>0</v>
      </c>
      <c r="Z52" s="17">
        <f t="shared" si="13"/>
        <v>0</v>
      </c>
      <c r="AA52" s="17">
        <f>AVERAGE(Z51:Z52)</f>
        <v>0</v>
      </c>
      <c r="AB52" s="17">
        <f t="shared" si="14"/>
        <v>0</v>
      </c>
      <c r="AC52" s="17">
        <f>AVERAGE(AB51:AB52)</f>
        <v>0</v>
      </c>
      <c r="AD52" s="17">
        <f t="shared" si="15"/>
        <v>0</v>
      </c>
      <c r="AE52" s="81">
        <f>AVERAGE(AD51:AD52)</f>
        <v>0</v>
      </c>
      <c r="AF52" s="17">
        <f t="shared" si="21"/>
        <v>0</v>
      </c>
      <c r="AG52" s="17">
        <f>AVERAGE(AF51:AF52)</f>
        <v>0</v>
      </c>
    </row>
    <row r="53" spans="1:33">
      <c r="A53" s="1">
        <f>'TRB Record'!A46</f>
        <v>23</v>
      </c>
      <c r="C53" s="1">
        <f>'TRB Record'!C46</f>
        <v>0</v>
      </c>
      <c r="D53" s="1">
        <f>Lignin!E46</f>
        <v>0</v>
      </c>
      <c r="E53" s="77">
        <f>Lignin!U46</f>
        <v>86.73</v>
      </c>
      <c r="F53" s="34"/>
      <c r="G53" s="34"/>
      <c r="H53" s="34"/>
      <c r="I53" s="34"/>
      <c r="J53" s="34"/>
      <c r="K53" s="114">
        <v>1</v>
      </c>
      <c r="L53" s="37">
        <f t="shared" si="6"/>
        <v>0</v>
      </c>
      <c r="M53" s="37">
        <f t="shared" si="7"/>
        <v>0</v>
      </c>
      <c r="N53" s="37">
        <f t="shared" si="8"/>
        <v>0</v>
      </c>
      <c r="O53" s="37">
        <f t="shared" si="9"/>
        <v>0</v>
      </c>
      <c r="P53" s="37">
        <f t="shared" si="10"/>
        <v>0</v>
      </c>
      <c r="Q53" s="37">
        <f t="shared" si="16"/>
        <v>0</v>
      </c>
      <c r="R53" s="37">
        <f t="shared" si="17"/>
        <v>0</v>
      </c>
      <c r="S53" s="37">
        <f t="shared" si="18"/>
        <v>0</v>
      </c>
      <c r="T53" s="37">
        <f t="shared" si="19"/>
        <v>0</v>
      </c>
      <c r="U53" s="80">
        <f t="shared" si="20"/>
        <v>0</v>
      </c>
      <c r="V53" s="17">
        <f t="shared" si="11"/>
        <v>0</v>
      </c>
      <c r="W53" s="17"/>
      <c r="X53" s="17">
        <f t="shared" si="12"/>
        <v>0</v>
      </c>
      <c r="Y53" s="17"/>
      <c r="Z53" s="17">
        <f t="shared" si="13"/>
        <v>0</v>
      </c>
      <c r="AA53" s="17"/>
      <c r="AB53" s="17">
        <f t="shared" si="14"/>
        <v>0</v>
      </c>
      <c r="AC53" s="17"/>
      <c r="AD53" s="17">
        <f t="shared" si="15"/>
        <v>0</v>
      </c>
      <c r="AE53" s="81"/>
      <c r="AF53" s="17">
        <f t="shared" si="21"/>
        <v>0</v>
      </c>
      <c r="AG53" s="17"/>
    </row>
    <row r="54" spans="1:33">
      <c r="A54" s="1" t="str">
        <f>'TRB Record'!A47</f>
        <v>replicate 23</v>
      </c>
      <c r="C54" s="1">
        <f>'TRB Record'!C47</f>
        <v>0</v>
      </c>
      <c r="D54" s="1">
        <f>Lignin!E47</f>
        <v>0</v>
      </c>
      <c r="E54" s="77">
        <f>Lignin!U47</f>
        <v>86.73</v>
      </c>
      <c r="F54" s="34"/>
      <c r="G54" s="34"/>
      <c r="H54" s="34"/>
      <c r="I54" s="34"/>
      <c r="J54" s="34"/>
      <c r="K54" s="114">
        <v>1</v>
      </c>
      <c r="L54" s="37">
        <f t="shared" si="6"/>
        <v>0</v>
      </c>
      <c r="M54" s="37">
        <f t="shared" si="7"/>
        <v>0</v>
      </c>
      <c r="N54" s="37">
        <f t="shared" si="8"/>
        <v>0</v>
      </c>
      <c r="O54" s="37">
        <f t="shared" si="9"/>
        <v>0</v>
      </c>
      <c r="P54" s="37">
        <f t="shared" si="10"/>
        <v>0</v>
      </c>
      <c r="Q54" s="37">
        <f t="shared" si="16"/>
        <v>0</v>
      </c>
      <c r="R54" s="37">
        <f t="shared" si="17"/>
        <v>0</v>
      </c>
      <c r="S54" s="37">
        <f t="shared" si="18"/>
        <v>0</v>
      </c>
      <c r="T54" s="37">
        <f t="shared" si="19"/>
        <v>0</v>
      </c>
      <c r="U54" s="80">
        <f t="shared" si="20"/>
        <v>0</v>
      </c>
      <c r="V54" s="17">
        <f t="shared" si="11"/>
        <v>0</v>
      </c>
      <c r="W54" s="17">
        <f>AVERAGE(V53:V54)</f>
        <v>0</v>
      </c>
      <c r="X54" s="17">
        <f t="shared" si="12"/>
        <v>0</v>
      </c>
      <c r="Y54" s="17">
        <f>AVERAGE(X53:X54)</f>
        <v>0</v>
      </c>
      <c r="Z54" s="17">
        <f t="shared" si="13"/>
        <v>0</v>
      </c>
      <c r="AA54" s="17">
        <f>AVERAGE(Z53:Z54)</f>
        <v>0</v>
      </c>
      <c r="AB54" s="17">
        <f t="shared" si="14"/>
        <v>0</v>
      </c>
      <c r="AC54" s="17">
        <f>AVERAGE(AB53:AB54)</f>
        <v>0</v>
      </c>
      <c r="AD54" s="17">
        <f t="shared" si="15"/>
        <v>0</v>
      </c>
      <c r="AE54" s="81">
        <f>AVERAGE(AD53:AD54)</f>
        <v>0</v>
      </c>
      <c r="AF54" s="17">
        <f t="shared" si="21"/>
        <v>0</v>
      </c>
      <c r="AG54" s="17">
        <f>AVERAGE(AF53:AF54)</f>
        <v>0</v>
      </c>
    </row>
    <row r="55" spans="1:33">
      <c r="A55" s="1">
        <f>'TRB Record'!A48</f>
        <v>24</v>
      </c>
      <c r="C55" s="1">
        <f>'TRB Record'!C48</f>
        <v>0</v>
      </c>
      <c r="D55" s="1">
        <f>Lignin!E48</f>
        <v>0</v>
      </c>
      <c r="E55" s="77">
        <f>Lignin!U48</f>
        <v>86.73</v>
      </c>
      <c r="F55" s="34"/>
      <c r="G55" s="34"/>
      <c r="H55" s="34"/>
      <c r="I55" s="34"/>
      <c r="J55" s="34"/>
      <c r="K55" s="114">
        <v>1</v>
      </c>
      <c r="L55" s="37">
        <f t="shared" si="6"/>
        <v>0</v>
      </c>
      <c r="M55" s="37">
        <f t="shared" si="7"/>
        <v>0</v>
      </c>
      <c r="N55" s="37">
        <f t="shared" si="8"/>
        <v>0</v>
      </c>
      <c r="O55" s="37">
        <f t="shared" si="9"/>
        <v>0</v>
      </c>
      <c r="P55" s="37">
        <f t="shared" si="10"/>
        <v>0</v>
      </c>
      <c r="Q55" s="37">
        <f t="shared" si="16"/>
        <v>0</v>
      </c>
      <c r="R55" s="37">
        <f t="shared" si="17"/>
        <v>0</v>
      </c>
      <c r="S55" s="37">
        <f t="shared" si="18"/>
        <v>0</v>
      </c>
      <c r="T55" s="37">
        <f t="shared" si="19"/>
        <v>0</v>
      </c>
      <c r="U55" s="80">
        <f t="shared" si="20"/>
        <v>0</v>
      </c>
      <c r="V55" s="17">
        <f t="shared" si="11"/>
        <v>0</v>
      </c>
      <c r="W55" s="17"/>
      <c r="X55" s="17">
        <f t="shared" si="12"/>
        <v>0</v>
      </c>
      <c r="Y55" s="17"/>
      <c r="Z55" s="17">
        <f t="shared" si="13"/>
        <v>0</v>
      </c>
      <c r="AA55" s="17"/>
      <c r="AB55" s="17">
        <f t="shared" si="14"/>
        <v>0</v>
      </c>
      <c r="AC55" s="17"/>
      <c r="AD55" s="17">
        <f t="shared" si="15"/>
        <v>0</v>
      </c>
      <c r="AE55" s="81"/>
      <c r="AF55" s="17">
        <f t="shared" si="21"/>
        <v>0</v>
      </c>
      <c r="AG55" s="17"/>
    </row>
    <row r="56" spans="1:33">
      <c r="A56" s="1" t="str">
        <f>'TRB Record'!A49</f>
        <v>replicate 24</v>
      </c>
      <c r="C56" s="1">
        <f>'TRB Record'!C49</f>
        <v>0</v>
      </c>
      <c r="D56" s="1">
        <f>Lignin!E49</f>
        <v>0</v>
      </c>
      <c r="E56" s="77">
        <f>Lignin!U49</f>
        <v>86.73</v>
      </c>
      <c r="F56" s="34"/>
      <c r="G56" s="34"/>
      <c r="H56" s="34"/>
      <c r="I56" s="34"/>
      <c r="J56" s="34"/>
      <c r="K56" s="114">
        <v>1</v>
      </c>
      <c r="L56" s="37">
        <f t="shared" si="6"/>
        <v>0</v>
      </c>
      <c r="M56" s="37">
        <f t="shared" si="7"/>
        <v>0</v>
      </c>
      <c r="N56" s="37">
        <f t="shared" si="8"/>
        <v>0</v>
      </c>
      <c r="O56" s="37">
        <f t="shared" si="9"/>
        <v>0</v>
      </c>
      <c r="P56" s="37">
        <f t="shared" si="10"/>
        <v>0</v>
      </c>
      <c r="Q56" s="37">
        <f t="shared" si="16"/>
        <v>0</v>
      </c>
      <c r="R56" s="37">
        <f t="shared" si="17"/>
        <v>0</v>
      </c>
      <c r="S56" s="37">
        <f t="shared" si="18"/>
        <v>0</v>
      </c>
      <c r="T56" s="37">
        <f t="shared" si="19"/>
        <v>0</v>
      </c>
      <c r="U56" s="80">
        <f t="shared" si="20"/>
        <v>0</v>
      </c>
      <c r="V56" s="17">
        <f t="shared" si="11"/>
        <v>0</v>
      </c>
      <c r="W56" s="17">
        <f>AVERAGE(V55:V56)</f>
        <v>0</v>
      </c>
      <c r="X56" s="17">
        <f t="shared" si="12"/>
        <v>0</v>
      </c>
      <c r="Y56" s="17">
        <f>AVERAGE(X55:X56)</f>
        <v>0</v>
      </c>
      <c r="Z56" s="17">
        <f t="shared" si="13"/>
        <v>0</v>
      </c>
      <c r="AA56" s="17">
        <f>AVERAGE(Z55:Z56)</f>
        <v>0</v>
      </c>
      <c r="AB56" s="17">
        <f t="shared" si="14"/>
        <v>0</v>
      </c>
      <c r="AC56" s="17">
        <f>AVERAGE(AB55:AB56)</f>
        <v>0</v>
      </c>
      <c r="AD56" s="17">
        <f t="shared" si="15"/>
        <v>0</v>
      </c>
      <c r="AE56" s="81">
        <f>AVERAGE(AD55:AD56)</f>
        <v>0</v>
      </c>
      <c r="AF56" s="17">
        <f t="shared" si="21"/>
        <v>0</v>
      </c>
      <c r="AG56" s="17">
        <f>AVERAGE(AF55:AF56)</f>
        <v>0</v>
      </c>
    </row>
    <row r="57" spans="1:33">
      <c r="A57" s="1">
        <f>'TRB Record'!A50</f>
        <v>25</v>
      </c>
      <c r="C57" s="1">
        <f>'TRB Record'!C50</f>
        <v>0</v>
      </c>
      <c r="D57" s="1">
        <f>Lignin!E50</f>
        <v>0</v>
      </c>
      <c r="E57" s="77">
        <f>Lignin!U50</f>
        <v>86.73</v>
      </c>
      <c r="F57" s="34"/>
      <c r="G57" s="34"/>
      <c r="H57" s="34"/>
      <c r="I57" s="34"/>
      <c r="J57" s="34"/>
      <c r="K57" s="114">
        <v>1</v>
      </c>
      <c r="L57" s="37">
        <f t="shared" si="6"/>
        <v>0</v>
      </c>
      <c r="M57" s="37">
        <f t="shared" si="7"/>
        <v>0</v>
      </c>
      <c r="N57" s="37">
        <f t="shared" si="8"/>
        <v>0</v>
      </c>
      <c r="O57" s="37">
        <f t="shared" si="9"/>
        <v>0</v>
      </c>
      <c r="P57" s="37">
        <f t="shared" si="10"/>
        <v>0</v>
      </c>
      <c r="Q57" s="37">
        <f t="shared" si="16"/>
        <v>0</v>
      </c>
      <c r="R57" s="37">
        <f t="shared" si="17"/>
        <v>0</v>
      </c>
      <c r="S57" s="37">
        <f t="shared" si="18"/>
        <v>0</v>
      </c>
      <c r="T57" s="37">
        <f t="shared" si="19"/>
        <v>0</v>
      </c>
      <c r="U57" s="80">
        <f t="shared" si="20"/>
        <v>0</v>
      </c>
      <c r="V57" s="17">
        <f t="shared" si="11"/>
        <v>0</v>
      </c>
      <c r="W57" s="17"/>
      <c r="X57" s="17">
        <f t="shared" si="12"/>
        <v>0</v>
      </c>
      <c r="Y57" s="17"/>
      <c r="Z57" s="17">
        <f t="shared" si="13"/>
        <v>0</v>
      </c>
      <c r="AA57" s="17"/>
      <c r="AB57" s="17">
        <f t="shared" si="14"/>
        <v>0</v>
      </c>
      <c r="AC57" s="17"/>
      <c r="AD57" s="17">
        <f t="shared" si="15"/>
        <v>0</v>
      </c>
      <c r="AE57" s="81"/>
      <c r="AF57" s="17">
        <f t="shared" si="21"/>
        <v>0</v>
      </c>
      <c r="AG57" s="17"/>
    </row>
    <row r="58" spans="1:33">
      <c r="A58" s="1" t="str">
        <f>'TRB Record'!A51</f>
        <v>replicate 25</v>
      </c>
      <c r="C58" s="1">
        <f>'TRB Record'!C51</f>
        <v>0</v>
      </c>
      <c r="D58" s="1">
        <f>Lignin!E51</f>
        <v>0</v>
      </c>
      <c r="E58" s="77">
        <f>Lignin!U51</f>
        <v>86.73</v>
      </c>
      <c r="F58" s="34"/>
      <c r="G58" s="34"/>
      <c r="H58" s="34"/>
      <c r="I58" s="34"/>
      <c r="J58" s="34"/>
      <c r="K58" s="114">
        <v>1</v>
      </c>
      <c r="L58" s="37">
        <f t="shared" si="6"/>
        <v>0</v>
      </c>
      <c r="M58" s="37">
        <f t="shared" si="7"/>
        <v>0</v>
      </c>
      <c r="N58" s="37">
        <f t="shared" si="8"/>
        <v>0</v>
      </c>
      <c r="O58" s="37">
        <f t="shared" si="9"/>
        <v>0</v>
      </c>
      <c r="P58" s="37">
        <f t="shared" si="10"/>
        <v>0</v>
      </c>
      <c r="Q58" s="37">
        <f t="shared" si="16"/>
        <v>0</v>
      </c>
      <c r="R58" s="37">
        <f t="shared" si="17"/>
        <v>0</v>
      </c>
      <c r="S58" s="37">
        <f t="shared" si="18"/>
        <v>0</v>
      </c>
      <c r="T58" s="37">
        <f t="shared" si="19"/>
        <v>0</v>
      </c>
      <c r="U58" s="80">
        <f t="shared" si="20"/>
        <v>0</v>
      </c>
      <c r="V58" s="17">
        <f t="shared" si="11"/>
        <v>0</v>
      </c>
      <c r="W58" s="17">
        <f>AVERAGE(V57:V58)</f>
        <v>0</v>
      </c>
      <c r="X58" s="17">
        <f t="shared" si="12"/>
        <v>0</v>
      </c>
      <c r="Y58" s="17">
        <f>AVERAGE(X57:X58)</f>
        <v>0</v>
      </c>
      <c r="Z58" s="17">
        <f t="shared" si="13"/>
        <v>0</v>
      </c>
      <c r="AA58" s="17">
        <f>AVERAGE(Z57:Z58)</f>
        <v>0</v>
      </c>
      <c r="AB58" s="17">
        <f t="shared" si="14"/>
        <v>0</v>
      </c>
      <c r="AC58" s="17">
        <f>AVERAGE(AB57:AB58)</f>
        <v>0</v>
      </c>
      <c r="AD58" s="17">
        <f t="shared" si="15"/>
        <v>0</v>
      </c>
      <c r="AE58" s="81">
        <f>AVERAGE(AD57:AD58)</f>
        <v>0</v>
      </c>
      <c r="AF58" s="17">
        <f t="shared" si="21"/>
        <v>0</v>
      </c>
      <c r="AG58" s="17">
        <f>AVERAGE(AF57:AF58)</f>
        <v>0</v>
      </c>
    </row>
    <row r="59" spans="1:33">
      <c r="A59" s="1">
        <f>'TRB Record'!A52</f>
        <v>26</v>
      </c>
      <c r="C59" s="1">
        <f>'TRB Record'!C52</f>
        <v>0</v>
      </c>
      <c r="D59" s="1">
        <f>Lignin!E52</f>
        <v>0</v>
      </c>
      <c r="E59" s="77">
        <f>Lignin!U52</f>
        <v>86.73</v>
      </c>
      <c r="F59" s="34"/>
      <c r="G59" s="34"/>
      <c r="H59" s="34"/>
      <c r="I59" s="34"/>
      <c r="J59" s="34"/>
      <c r="K59" s="114">
        <v>1</v>
      </c>
      <c r="L59" s="37">
        <f t="shared" si="6"/>
        <v>0</v>
      </c>
      <c r="M59" s="37">
        <f t="shared" si="7"/>
        <v>0</v>
      </c>
      <c r="N59" s="37">
        <f t="shared" si="8"/>
        <v>0</v>
      </c>
      <c r="O59" s="37">
        <f t="shared" si="9"/>
        <v>0</v>
      </c>
      <c r="P59" s="37">
        <f t="shared" si="10"/>
        <v>0</v>
      </c>
      <c r="Q59" s="37">
        <f t="shared" si="16"/>
        <v>0</v>
      </c>
      <c r="R59" s="37">
        <f t="shared" si="17"/>
        <v>0</v>
      </c>
      <c r="S59" s="37">
        <f t="shared" si="18"/>
        <v>0</v>
      </c>
      <c r="T59" s="37">
        <f t="shared" si="19"/>
        <v>0</v>
      </c>
      <c r="U59" s="80">
        <f t="shared" si="20"/>
        <v>0</v>
      </c>
      <c r="V59" s="17">
        <f t="shared" si="11"/>
        <v>0</v>
      </c>
      <c r="W59" s="17"/>
      <c r="X59" s="17">
        <f t="shared" si="12"/>
        <v>0</v>
      </c>
      <c r="Y59" s="17"/>
      <c r="Z59" s="17">
        <f t="shared" si="13"/>
        <v>0</v>
      </c>
      <c r="AA59" s="17"/>
      <c r="AB59" s="17">
        <f t="shared" si="14"/>
        <v>0</v>
      </c>
      <c r="AC59" s="17"/>
      <c r="AD59" s="17">
        <f t="shared" si="15"/>
        <v>0</v>
      </c>
      <c r="AE59" s="81"/>
      <c r="AF59" s="17">
        <f t="shared" si="21"/>
        <v>0</v>
      </c>
      <c r="AG59" s="17"/>
    </row>
    <row r="60" spans="1:33">
      <c r="A60" s="1" t="str">
        <f>'TRB Record'!A53</f>
        <v>replicate 26</v>
      </c>
      <c r="C60" s="1">
        <f>'TRB Record'!C53</f>
        <v>0</v>
      </c>
      <c r="D60" s="1">
        <f>Lignin!E53</f>
        <v>0</v>
      </c>
      <c r="E60" s="77">
        <f>Lignin!U53</f>
        <v>86.73</v>
      </c>
      <c r="F60" s="34"/>
      <c r="G60" s="34"/>
      <c r="H60" s="34"/>
      <c r="I60" s="34"/>
      <c r="J60" s="34"/>
      <c r="K60" s="114">
        <v>1</v>
      </c>
      <c r="L60" s="37">
        <f t="shared" si="6"/>
        <v>0</v>
      </c>
      <c r="M60" s="37">
        <f t="shared" si="7"/>
        <v>0</v>
      </c>
      <c r="N60" s="37">
        <f t="shared" si="8"/>
        <v>0</v>
      </c>
      <c r="O60" s="37">
        <f t="shared" si="9"/>
        <v>0</v>
      </c>
      <c r="P60" s="37">
        <f t="shared" si="10"/>
        <v>0</v>
      </c>
      <c r="Q60" s="37">
        <f t="shared" si="16"/>
        <v>0</v>
      </c>
      <c r="R60" s="37">
        <f t="shared" si="17"/>
        <v>0</v>
      </c>
      <c r="S60" s="37">
        <f t="shared" si="18"/>
        <v>0</v>
      </c>
      <c r="T60" s="37">
        <f t="shared" si="19"/>
        <v>0</v>
      </c>
      <c r="U60" s="80">
        <f t="shared" si="20"/>
        <v>0</v>
      </c>
      <c r="V60" s="17">
        <f t="shared" si="11"/>
        <v>0</v>
      </c>
      <c r="W60" s="17">
        <f>AVERAGE(V59:V60)</f>
        <v>0</v>
      </c>
      <c r="X60" s="17">
        <f t="shared" si="12"/>
        <v>0</v>
      </c>
      <c r="Y60" s="17">
        <f>AVERAGE(X59:X60)</f>
        <v>0</v>
      </c>
      <c r="Z60" s="17">
        <f t="shared" si="13"/>
        <v>0</v>
      </c>
      <c r="AA60" s="17">
        <f>AVERAGE(Z59:Z60)</f>
        <v>0</v>
      </c>
      <c r="AB60" s="17">
        <f t="shared" si="14"/>
        <v>0</v>
      </c>
      <c r="AC60" s="17">
        <f>AVERAGE(AB59:AB60)</f>
        <v>0</v>
      </c>
      <c r="AD60" s="17">
        <f t="shared" si="15"/>
        <v>0</v>
      </c>
      <c r="AE60" s="81">
        <f>AVERAGE(AD59:AD60)</f>
        <v>0</v>
      </c>
      <c r="AF60" s="17">
        <f t="shared" si="21"/>
        <v>0</v>
      </c>
      <c r="AG60" s="17">
        <f>AVERAGE(AF59:AF60)</f>
        <v>0</v>
      </c>
    </row>
    <row r="61" spans="1:33">
      <c r="A61" s="1">
        <f>'TRB Record'!A54</f>
        <v>27</v>
      </c>
      <c r="C61" s="1">
        <f>'TRB Record'!C54</f>
        <v>0</v>
      </c>
      <c r="D61" s="1">
        <f>Lignin!E54</f>
        <v>0</v>
      </c>
      <c r="E61" s="77">
        <f>Lignin!U54</f>
        <v>86.73</v>
      </c>
      <c r="F61" s="34"/>
      <c r="G61" s="34"/>
      <c r="H61" s="34"/>
      <c r="I61" s="34"/>
      <c r="J61" s="34"/>
      <c r="K61" s="114">
        <v>1</v>
      </c>
      <c r="L61" s="37">
        <f t="shared" si="6"/>
        <v>0</v>
      </c>
      <c r="M61" s="37">
        <f t="shared" si="7"/>
        <v>0</v>
      </c>
      <c r="N61" s="37">
        <f t="shared" si="8"/>
        <v>0</v>
      </c>
      <c r="O61" s="37">
        <f t="shared" si="9"/>
        <v>0</v>
      </c>
      <c r="P61" s="37">
        <f t="shared" si="10"/>
        <v>0</v>
      </c>
      <c r="Q61" s="37">
        <f t="shared" si="16"/>
        <v>0</v>
      </c>
      <c r="R61" s="37">
        <f t="shared" si="17"/>
        <v>0</v>
      </c>
      <c r="S61" s="37">
        <f t="shared" si="18"/>
        <v>0</v>
      </c>
      <c r="T61" s="37">
        <f t="shared" si="19"/>
        <v>0</v>
      </c>
      <c r="U61" s="80">
        <f t="shared" si="20"/>
        <v>0</v>
      </c>
      <c r="V61" s="17">
        <f t="shared" si="11"/>
        <v>0</v>
      </c>
      <c r="W61" s="17"/>
      <c r="X61" s="17">
        <f t="shared" si="12"/>
        <v>0</v>
      </c>
      <c r="Y61" s="17"/>
      <c r="Z61" s="17">
        <f t="shared" si="13"/>
        <v>0</v>
      </c>
      <c r="AA61" s="17"/>
      <c r="AB61" s="17">
        <f t="shared" si="14"/>
        <v>0</v>
      </c>
      <c r="AC61" s="17"/>
      <c r="AD61" s="17">
        <f t="shared" si="15"/>
        <v>0</v>
      </c>
      <c r="AE61" s="81"/>
      <c r="AF61" s="17">
        <f t="shared" si="21"/>
        <v>0</v>
      </c>
      <c r="AG61" s="17"/>
    </row>
    <row r="62" spans="1:33">
      <c r="A62" s="1" t="str">
        <f>'TRB Record'!A55</f>
        <v>replicate 27</v>
      </c>
      <c r="C62" s="1">
        <f>'TRB Record'!C55</f>
        <v>0</v>
      </c>
      <c r="D62" s="1">
        <f>Lignin!E55</f>
        <v>0</v>
      </c>
      <c r="E62" s="77">
        <f>Lignin!U55</f>
        <v>86.73</v>
      </c>
      <c r="F62" s="34"/>
      <c r="G62" s="34"/>
      <c r="H62" s="34"/>
      <c r="I62" s="34"/>
      <c r="J62" s="34"/>
      <c r="K62" s="114">
        <v>1</v>
      </c>
      <c r="L62" s="37">
        <f t="shared" si="6"/>
        <v>0</v>
      </c>
      <c r="M62" s="37">
        <f t="shared" si="7"/>
        <v>0</v>
      </c>
      <c r="N62" s="37">
        <f t="shared" si="8"/>
        <v>0</v>
      </c>
      <c r="O62" s="37">
        <f t="shared" si="9"/>
        <v>0</v>
      </c>
      <c r="P62" s="37">
        <f t="shared" si="10"/>
        <v>0</v>
      </c>
      <c r="Q62" s="37">
        <f t="shared" si="16"/>
        <v>0</v>
      </c>
      <c r="R62" s="37">
        <f t="shared" si="17"/>
        <v>0</v>
      </c>
      <c r="S62" s="37">
        <f t="shared" si="18"/>
        <v>0</v>
      </c>
      <c r="T62" s="37">
        <f t="shared" si="19"/>
        <v>0</v>
      </c>
      <c r="U62" s="80">
        <f t="shared" si="20"/>
        <v>0</v>
      </c>
      <c r="V62" s="17">
        <f t="shared" si="11"/>
        <v>0</v>
      </c>
      <c r="W62" s="17">
        <f>AVERAGE(V61:V62)</f>
        <v>0</v>
      </c>
      <c r="X62" s="17">
        <f t="shared" si="12"/>
        <v>0</v>
      </c>
      <c r="Y62" s="17">
        <f>AVERAGE(X61:X62)</f>
        <v>0</v>
      </c>
      <c r="Z62" s="17">
        <f t="shared" si="13"/>
        <v>0</v>
      </c>
      <c r="AA62" s="17">
        <f>AVERAGE(Z61:Z62)</f>
        <v>0</v>
      </c>
      <c r="AB62" s="17">
        <f t="shared" si="14"/>
        <v>0</v>
      </c>
      <c r="AC62" s="17">
        <f>AVERAGE(AB61:AB62)</f>
        <v>0</v>
      </c>
      <c r="AD62" s="17">
        <f t="shared" si="15"/>
        <v>0</v>
      </c>
      <c r="AE62" s="81">
        <f>AVERAGE(AD61:AD62)</f>
        <v>0</v>
      </c>
      <c r="AF62" s="17">
        <f t="shared" si="21"/>
        <v>0</v>
      </c>
      <c r="AG62" s="17">
        <f>AVERAGE(AF61:AF62)</f>
        <v>0</v>
      </c>
    </row>
    <row r="63" spans="1:33">
      <c r="A63" s="1">
        <f>'TRB Record'!A56</f>
        <v>28</v>
      </c>
      <c r="C63" s="1">
        <f>'TRB Record'!C56</f>
        <v>0</v>
      </c>
      <c r="D63" s="1">
        <f>Lignin!E56</f>
        <v>0</v>
      </c>
      <c r="E63" s="77">
        <f>Lignin!U56</f>
        <v>86.73</v>
      </c>
      <c r="F63" s="34"/>
      <c r="G63" s="34"/>
      <c r="H63" s="34"/>
      <c r="I63" s="34"/>
      <c r="J63" s="34"/>
      <c r="K63" s="114">
        <v>1</v>
      </c>
      <c r="L63" s="37">
        <f t="shared" si="6"/>
        <v>0</v>
      </c>
      <c r="M63" s="37">
        <f t="shared" si="7"/>
        <v>0</v>
      </c>
      <c r="N63" s="37">
        <f t="shared" si="8"/>
        <v>0</v>
      </c>
      <c r="O63" s="37">
        <f t="shared" si="9"/>
        <v>0</v>
      </c>
      <c r="P63" s="37">
        <f t="shared" si="10"/>
        <v>0</v>
      </c>
      <c r="Q63" s="37">
        <f t="shared" si="16"/>
        <v>0</v>
      </c>
      <c r="R63" s="37">
        <f t="shared" si="17"/>
        <v>0</v>
      </c>
      <c r="S63" s="37">
        <f t="shared" si="18"/>
        <v>0</v>
      </c>
      <c r="T63" s="37">
        <f t="shared" si="19"/>
        <v>0</v>
      </c>
      <c r="U63" s="80">
        <f t="shared" si="20"/>
        <v>0</v>
      </c>
      <c r="V63" s="17">
        <f t="shared" si="11"/>
        <v>0</v>
      </c>
      <c r="W63" s="17"/>
      <c r="X63" s="17">
        <f t="shared" si="12"/>
        <v>0</v>
      </c>
      <c r="Y63" s="17"/>
      <c r="Z63" s="17">
        <f t="shared" si="13"/>
        <v>0</v>
      </c>
      <c r="AA63" s="17"/>
      <c r="AB63" s="17">
        <f t="shared" si="14"/>
        <v>0</v>
      </c>
      <c r="AC63" s="17"/>
      <c r="AD63" s="17">
        <f t="shared" si="15"/>
        <v>0</v>
      </c>
      <c r="AE63" s="81"/>
      <c r="AF63" s="17">
        <f t="shared" si="21"/>
        <v>0</v>
      </c>
      <c r="AG63" s="17"/>
    </row>
    <row r="64" spans="1:33">
      <c r="A64" s="1" t="str">
        <f>'TRB Record'!A57</f>
        <v>replicate 28</v>
      </c>
      <c r="C64" s="1">
        <f>'TRB Record'!C57</f>
        <v>0</v>
      </c>
      <c r="D64" s="1">
        <f>Lignin!E57</f>
        <v>0</v>
      </c>
      <c r="E64" s="77">
        <f>Lignin!U57</f>
        <v>86.73</v>
      </c>
      <c r="F64" s="34"/>
      <c r="G64" s="34"/>
      <c r="H64" s="34"/>
      <c r="I64" s="34"/>
      <c r="J64" s="34"/>
      <c r="K64" s="114">
        <v>1</v>
      </c>
      <c r="L64" s="37">
        <f t="shared" si="6"/>
        <v>0</v>
      </c>
      <c r="M64" s="37">
        <f t="shared" si="7"/>
        <v>0</v>
      </c>
      <c r="N64" s="37">
        <f t="shared" si="8"/>
        <v>0</v>
      </c>
      <c r="O64" s="37">
        <f t="shared" si="9"/>
        <v>0</v>
      </c>
      <c r="P64" s="37">
        <f t="shared" si="10"/>
        <v>0</v>
      </c>
      <c r="Q64" s="37">
        <f t="shared" si="16"/>
        <v>0</v>
      </c>
      <c r="R64" s="37">
        <f t="shared" si="17"/>
        <v>0</v>
      </c>
      <c r="S64" s="37">
        <f t="shared" si="18"/>
        <v>0</v>
      </c>
      <c r="T64" s="37">
        <f t="shared" si="19"/>
        <v>0</v>
      </c>
      <c r="U64" s="80">
        <f t="shared" si="20"/>
        <v>0</v>
      </c>
      <c r="V64" s="17">
        <f t="shared" si="11"/>
        <v>0</v>
      </c>
      <c r="W64" s="17">
        <f>AVERAGE(V63:V64)</f>
        <v>0</v>
      </c>
      <c r="X64" s="17">
        <f t="shared" si="12"/>
        <v>0</v>
      </c>
      <c r="Y64" s="17">
        <f>AVERAGE(X63:X64)</f>
        <v>0</v>
      </c>
      <c r="Z64" s="17">
        <f t="shared" si="13"/>
        <v>0</v>
      </c>
      <c r="AA64" s="17">
        <f>AVERAGE(Z63:Z64)</f>
        <v>0</v>
      </c>
      <c r="AB64" s="17">
        <f t="shared" si="14"/>
        <v>0</v>
      </c>
      <c r="AC64" s="17">
        <f>AVERAGE(AB63:AB64)</f>
        <v>0</v>
      </c>
      <c r="AD64" s="17">
        <f t="shared" si="15"/>
        <v>0</v>
      </c>
      <c r="AE64" s="81">
        <f>AVERAGE(AD63:AD64)</f>
        <v>0</v>
      </c>
      <c r="AF64" s="17">
        <f t="shared" si="21"/>
        <v>0</v>
      </c>
      <c r="AG64" s="17">
        <f>AVERAGE(AF63:AF64)</f>
        <v>0</v>
      </c>
    </row>
    <row r="65" spans="1:33">
      <c r="A65" s="1">
        <f>'TRB Record'!A58</f>
        <v>29</v>
      </c>
      <c r="C65" s="1">
        <f>'TRB Record'!C58</f>
        <v>0</v>
      </c>
      <c r="D65" s="1">
        <f>Lignin!E58</f>
        <v>0</v>
      </c>
      <c r="E65" s="77">
        <f>Lignin!U58</f>
        <v>86.73</v>
      </c>
      <c r="F65" s="34"/>
      <c r="G65" s="34"/>
      <c r="H65" s="34"/>
      <c r="I65" s="34"/>
      <c r="J65" s="34"/>
      <c r="K65" s="114">
        <v>1</v>
      </c>
      <c r="L65" s="37">
        <f t="shared" si="6"/>
        <v>0</v>
      </c>
      <c r="M65" s="37">
        <f t="shared" si="7"/>
        <v>0</v>
      </c>
      <c r="N65" s="37">
        <f t="shared" si="8"/>
        <v>0</v>
      </c>
      <c r="O65" s="37">
        <f t="shared" si="9"/>
        <v>0</v>
      </c>
      <c r="P65" s="37">
        <f t="shared" si="10"/>
        <v>0</v>
      </c>
      <c r="Q65" s="37">
        <f t="shared" si="16"/>
        <v>0</v>
      </c>
      <c r="R65" s="37">
        <f t="shared" si="17"/>
        <v>0</v>
      </c>
      <c r="S65" s="37">
        <f t="shared" si="18"/>
        <v>0</v>
      </c>
      <c r="T65" s="37">
        <f t="shared" si="19"/>
        <v>0</v>
      </c>
      <c r="U65" s="80">
        <f t="shared" si="20"/>
        <v>0</v>
      </c>
      <c r="V65" s="17">
        <f t="shared" si="11"/>
        <v>0</v>
      </c>
      <c r="W65" s="17"/>
      <c r="X65" s="17">
        <f t="shared" si="12"/>
        <v>0</v>
      </c>
      <c r="Y65" s="17"/>
      <c r="Z65" s="17">
        <f t="shared" si="13"/>
        <v>0</v>
      </c>
      <c r="AA65" s="17"/>
      <c r="AB65" s="17">
        <f t="shared" si="14"/>
        <v>0</v>
      </c>
      <c r="AC65" s="17"/>
      <c r="AD65" s="17">
        <f t="shared" si="15"/>
        <v>0</v>
      </c>
      <c r="AE65" s="81"/>
      <c r="AF65" s="17">
        <f t="shared" si="21"/>
        <v>0</v>
      </c>
      <c r="AG65" s="17"/>
    </row>
    <row r="66" spans="1:33">
      <c r="A66" s="1" t="str">
        <f>'TRB Record'!A59</f>
        <v>replicate 29</v>
      </c>
      <c r="C66" s="1">
        <f>'TRB Record'!C59</f>
        <v>0</v>
      </c>
      <c r="D66" s="1">
        <f>Lignin!E59</f>
        <v>0</v>
      </c>
      <c r="E66" s="77">
        <f>Lignin!U59</f>
        <v>86.73</v>
      </c>
      <c r="F66" s="34"/>
      <c r="G66" s="34"/>
      <c r="H66" s="34"/>
      <c r="I66" s="34"/>
      <c r="J66" s="34"/>
      <c r="K66" s="114">
        <v>1</v>
      </c>
      <c r="L66" s="37">
        <f t="shared" si="6"/>
        <v>0</v>
      </c>
      <c r="M66" s="37">
        <f t="shared" si="7"/>
        <v>0</v>
      </c>
      <c r="N66" s="37">
        <f t="shared" si="8"/>
        <v>0</v>
      </c>
      <c r="O66" s="37">
        <f t="shared" si="9"/>
        <v>0</v>
      </c>
      <c r="P66" s="37">
        <f t="shared" si="10"/>
        <v>0</v>
      </c>
      <c r="Q66" s="37">
        <f t="shared" si="16"/>
        <v>0</v>
      </c>
      <c r="R66" s="37">
        <f t="shared" si="17"/>
        <v>0</v>
      </c>
      <c r="S66" s="37">
        <f t="shared" si="18"/>
        <v>0</v>
      </c>
      <c r="T66" s="37">
        <f t="shared" si="19"/>
        <v>0</v>
      </c>
      <c r="U66" s="80">
        <f t="shared" si="20"/>
        <v>0</v>
      </c>
      <c r="V66" s="17">
        <f t="shared" si="11"/>
        <v>0</v>
      </c>
      <c r="W66" s="17">
        <f>AVERAGE(V65:V66)</f>
        <v>0</v>
      </c>
      <c r="X66" s="17">
        <f t="shared" si="12"/>
        <v>0</v>
      </c>
      <c r="Y66" s="17">
        <f>AVERAGE(X65:X66)</f>
        <v>0</v>
      </c>
      <c r="Z66" s="17">
        <f t="shared" si="13"/>
        <v>0</v>
      </c>
      <c r="AA66" s="17">
        <f>AVERAGE(Z65:Z66)</f>
        <v>0</v>
      </c>
      <c r="AB66" s="17">
        <f t="shared" si="14"/>
        <v>0</v>
      </c>
      <c r="AC66" s="17">
        <f>AVERAGE(AB65:AB66)</f>
        <v>0</v>
      </c>
      <c r="AD66" s="17">
        <f t="shared" si="15"/>
        <v>0</v>
      </c>
      <c r="AE66" s="81">
        <f>AVERAGE(AD65:AD66)</f>
        <v>0</v>
      </c>
      <c r="AF66" s="17">
        <f t="shared" si="21"/>
        <v>0</v>
      </c>
      <c r="AG66" s="17">
        <f>AVERAGE(AF65:AF66)</f>
        <v>0</v>
      </c>
    </row>
    <row r="67" spans="1:33">
      <c r="A67" s="1">
        <f>'TRB Record'!A60</f>
        <v>30</v>
      </c>
      <c r="C67" s="1">
        <f>'TRB Record'!C60</f>
        <v>0</v>
      </c>
      <c r="D67" s="1">
        <f>Lignin!E60</f>
        <v>0</v>
      </c>
      <c r="E67" s="77">
        <f>Lignin!U60</f>
        <v>86.73</v>
      </c>
      <c r="F67" s="34"/>
      <c r="G67" s="34"/>
      <c r="H67" s="34"/>
      <c r="I67" s="34"/>
      <c r="J67" s="34"/>
      <c r="K67" s="114">
        <v>1</v>
      </c>
      <c r="L67" s="37">
        <f t="shared" si="6"/>
        <v>0</v>
      </c>
      <c r="M67" s="37">
        <f t="shared" si="7"/>
        <v>0</v>
      </c>
      <c r="N67" s="37">
        <f t="shared" si="8"/>
        <v>0</v>
      </c>
      <c r="O67" s="37">
        <f t="shared" si="9"/>
        <v>0</v>
      </c>
      <c r="P67" s="37">
        <f t="shared" si="10"/>
        <v>0</v>
      </c>
      <c r="Q67" s="37">
        <f t="shared" si="16"/>
        <v>0</v>
      </c>
      <c r="R67" s="37">
        <f t="shared" si="17"/>
        <v>0</v>
      </c>
      <c r="S67" s="37">
        <f t="shared" si="18"/>
        <v>0</v>
      </c>
      <c r="T67" s="37">
        <f t="shared" si="19"/>
        <v>0</v>
      </c>
      <c r="U67" s="80">
        <f t="shared" si="20"/>
        <v>0</v>
      </c>
      <c r="V67" s="17">
        <f t="shared" si="11"/>
        <v>0</v>
      </c>
      <c r="W67" s="17"/>
      <c r="X67" s="17">
        <f t="shared" si="12"/>
        <v>0</v>
      </c>
      <c r="Y67" s="17"/>
      <c r="Z67" s="17">
        <f t="shared" si="13"/>
        <v>0</v>
      </c>
      <c r="AA67" s="17"/>
      <c r="AB67" s="17">
        <f t="shared" si="14"/>
        <v>0</v>
      </c>
      <c r="AC67" s="17"/>
      <c r="AD67" s="17">
        <f t="shared" si="15"/>
        <v>0</v>
      </c>
      <c r="AE67" s="81"/>
      <c r="AF67" s="17">
        <f t="shared" si="21"/>
        <v>0</v>
      </c>
      <c r="AG67" s="17"/>
    </row>
    <row r="68" spans="1:33">
      <c r="A68" s="1" t="str">
        <f>'TRB Record'!A61</f>
        <v>replicate 30</v>
      </c>
      <c r="C68" s="1">
        <f>'TRB Record'!C61</f>
        <v>0</v>
      </c>
      <c r="D68" s="1">
        <f>Lignin!E61</f>
        <v>0</v>
      </c>
      <c r="E68" s="77">
        <f>Lignin!U61</f>
        <v>86.73</v>
      </c>
      <c r="F68" s="34"/>
      <c r="G68" s="34"/>
      <c r="H68" s="34"/>
      <c r="I68" s="34"/>
      <c r="J68" s="34"/>
      <c r="K68" s="114">
        <v>1</v>
      </c>
      <c r="L68" s="37">
        <f t="shared" si="6"/>
        <v>0</v>
      </c>
      <c r="M68" s="37">
        <f t="shared" si="7"/>
        <v>0</v>
      </c>
      <c r="N68" s="37">
        <f t="shared" si="8"/>
        <v>0</v>
      </c>
      <c r="O68" s="37">
        <f t="shared" si="9"/>
        <v>0</v>
      </c>
      <c r="P68" s="37">
        <f t="shared" si="10"/>
        <v>0</v>
      </c>
      <c r="Q68" s="37">
        <f t="shared" si="16"/>
        <v>0</v>
      </c>
      <c r="R68" s="37">
        <f t="shared" si="17"/>
        <v>0</v>
      </c>
      <c r="S68" s="37">
        <f t="shared" si="18"/>
        <v>0</v>
      </c>
      <c r="T68" s="37">
        <f t="shared" si="19"/>
        <v>0</v>
      </c>
      <c r="U68" s="80">
        <f t="shared" si="20"/>
        <v>0</v>
      </c>
      <c r="V68" s="17">
        <f t="shared" si="11"/>
        <v>0</v>
      </c>
      <c r="W68" s="17">
        <f>AVERAGE(V67:V68)</f>
        <v>0</v>
      </c>
      <c r="X68" s="17">
        <f t="shared" si="12"/>
        <v>0</v>
      </c>
      <c r="Y68" s="17">
        <f>AVERAGE(X67:X68)</f>
        <v>0</v>
      </c>
      <c r="Z68" s="17">
        <f t="shared" si="13"/>
        <v>0</v>
      </c>
      <c r="AA68" s="17">
        <f>AVERAGE(Z67:Z68)</f>
        <v>0</v>
      </c>
      <c r="AB68" s="17">
        <f t="shared" si="14"/>
        <v>0</v>
      </c>
      <c r="AC68" s="17">
        <f>AVERAGE(AB67:AB68)</f>
        <v>0</v>
      </c>
      <c r="AD68" s="17">
        <f t="shared" si="15"/>
        <v>0</v>
      </c>
      <c r="AE68" s="81">
        <f>AVERAGE(AD67:AD68)</f>
        <v>0</v>
      </c>
      <c r="AF68" s="17">
        <f t="shared" si="21"/>
        <v>0</v>
      </c>
      <c r="AG68" s="17">
        <f>AVERAGE(AF67:AF68)</f>
        <v>0</v>
      </c>
    </row>
  </sheetData>
  <sheetProtection sheet="1"/>
  <mergeCells count="5">
    <mergeCell ref="F7:J7"/>
    <mergeCell ref="E3:E5"/>
    <mergeCell ref="V1:AE1"/>
    <mergeCell ref="Q1:U1"/>
    <mergeCell ref="G1:I1"/>
  </mergeCells>
  <phoneticPr fontId="0" type="noConversion"/>
  <printOptions gridLines="1"/>
  <pageMargins left="0.75" right="0.75" top="1" bottom="1" header="0.5" footer="0.5"/>
  <pageSetup scale="69" orientation="landscape" horizontalDpi="4294967292" verticalDpi="4294967292" r:id="rId1"/>
  <headerFooter alignWithMargins="0">
    <oddHeader>&amp;A</oddHeader>
    <oddFooter>Page &amp;P of &amp;N</oddFooter>
  </headerFooter>
  <colBreaks count="3" manualBreakCount="3">
    <brk id="11" max="1048575" man="1"/>
    <brk id="16" max="1048575" man="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AEA1-AE8E-42B6-B009-94D9B0939B9A}">
  <dimension ref="A1:M63"/>
  <sheetViews>
    <sheetView workbookViewId="0">
      <selection activeCell="F2" sqref="F2:G2"/>
    </sheetView>
  </sheetViews>
  <sheetFormatPr defaultColWidth="10.85546875" defaultRowHeight="12"/>
  <cols>
    <col min="1" max="1" width="10.85546875" style="5" customWidth="1"/>
    <col min="2" max="2" width="14" style="2" customWidth="1"/>
    <col min="3" max="3" width="15.42578125" style="5" bestFit="1" customWidth="1"/>
    <col min="4" max="4" width="9" style="35" customWidth="1"/>
    <col min="5" max="7" width="11.7109375" style="2" customWidth="1"/>
    <col min="8" max="13" width="9" style="5" customWidth="1"/>
    <col min="14" max="16384" width="10.85546875" style="5"/>
  </cols>
  <sheetData>
    <row r="1" spans="1:13">
      <c r="B1" s="42"/>
      <c r="C1" s="35"/>
      <c r="E1" s="42"/>
      <c r="F1" s="181" t="s">
        <v>137</v>
      </c>
      <c r="G1" s="182"/>
      <c r="H1" s="183" t="s">
        <v>164</v>
      </c>
      <c r="I1" s="184"/>
      <c r="J1" s="184"/>
      <c r="K1" s="184"/>
    </row>
    <row r="2" spans="1:13">
      <c r="B2" s="42"/>
      <c r="C2" s="35"/>
      <c r="D2" s="187" t="s">
        <v>126</v>
      </c>
      <c r="E2" s="188"/>
      <c r="F2" s="185"/>
      <c r="G2" s="186"/>
      <c r="H2" s="84"/>
      <c r="I2" s="153"/>
      <c r="J2" s="153"/>
      <c r="K2" s="153"/>
    </row>
    <row r="3" spans="1:13" s="9" customFormat="1" ht="108">
      <c r="A3" s="9" t="s">
        <v>0</v>
      </c>
      <c r="B3" s="60" t="s">
        <v>138</v>
      </c>
      <c r="C3" s="9" t="s">
        <v>48</v>
      </c>
      <c r="D3" s="23" t="s">
        <v>139</v>
      </c>
      <c r="E3" s="60" t="s">
        <v>140</v>
      </c>
      <c r="F3" s="60" t="s">
        <v>165</v>
      </c>
      <c r="G3" s="60" t="s">
        <v>116</v>
      </c>
      <c r="H3" s="9" t="s">
        <v>166</v>
      </c>
      <c r="I3" s="9" t="s">
        <v>167</v>
      </c>
      <c r="J3" s="9" t="s">
        <v>168</v>
      </c>
      <c r="K3" s="9" t="s">
        <v>169</v>
      </c>
      <c r="L3" s="9" t="s">
        <v>170</v>
      </c>
      <c r="M3" s="9" t="s">
        <v>163</v>
      </c>
    </row>
    <row r="4" spans="1:13">
      <c r="A4" s="5">
        <f>'TRB Record'!A2</f>
        <v>1</v>
      </c>
      <c r="C4" s="5">
        <f>'TRB Record'!C2</f>
        <v>0</v>
      </c>
      <c r="D4" s="35">
        <f>' Extractives'!F3*1000</f>
        <v>0</v>
      </c>
      <c r="E4" s="34">
        <v>250</v>
      </c>
      <c r="F4" s="36"/>
      <c r="G4" s="36"/>
      <c r="H4" s="28">
        <f>IF(D4=0,0,(F4*E4/D4)*100)</f>
        <v>0</v>
      </c>
      <c r="I4" s="28"/>
      <c r="J4" s="28">
        <f>IF(D4=0,0,(G4*1.9*E4/D4)*100)</f>
        <v>0</v>
      </c>
      <c r="K4" s="28"/>
      <c r="L4" s="28">
        <f t="shared" ref="L4:L35" si="0">H4+J4</f>
        <v>0</v>
      </c>
      <c r="M4" s="28"/>
    </row>
    <row r="5" spans="1:13">
      <c r="A5" s="5" t="str">
        <f>'TRB Record'!A3</f>
        <v>replicate 1</v>
      </c>
      <c r="C5" s="5">
        <f>'TRB Record'!C3</f>
        <v>0</v>
      </c>
      <c r="D5" s="35">
        <f>' Extractives'!F4*1000</f>
        <v>0</v>
      </c>
      <c r="E5" s="34">
        <v>250</v>
      </c>
      <c r="F5" s="36"/>
      <c r="G5" s="36"/>
      <c r="H5" s="28">
        <f t="shared" ref="H5:H63" si="1">IF(D5=0,0,(F5*E5/D5)*100)</f>
        <v>0</v>
      </c>
      <c r="I5" s="28">
        <f>AVERAGE(H4:H5)</f>
        <v>0</v>
      </c>
      <c r="J5" s="28">
        <f t="shared" ref="J5:J63" si="2">IF(D5=0,0,(G5*1.9*E5/D5)*100)</f>
        <v>0</v>
      </c>
      <c r="K5" s="28">
        <f>AVERAGE(J4:J5)</f>
        <v>0</v>
      </c>
      <c r="L5" s="28">
        <f t="shared" si="0"/>
        <v>0</v>
      </c>
      <c r="M5" s="28">
        <f>AVERAGE(L4:L5)</f>
        <v>0</v>
      </c>
    </row>
    <row r="6" spans="1:13">
      <c r="A6" s="5">
        <f>'TRB Record'!A4</f>
        <v>2</v>
      </c>
      <c r="C6" s="5">
        <f>'TRB Record'!C4</f>
        <v>0</v>
      </c>
      <c r="D6" s="35">
        <f>' Extractives'!F5*1000</f>
        <v>0</v>
      </c>
      <c r="E6" s="34">
        <v>250</v>
      </c>
      <c r="F6" s="36"/>
      <c r="G6" s="36"/>
      <c r="H6" s="28">
        <f t="shared" si="1"/>
        <v>0</v>
      </c>
      <c r="I6" s="28"/>
      <c r="J6" s="28">
        <f t="shared" si="2"/>
        <v>0</v>
      </c>
      <c r="K6" s="28"/>
      <c r="L6" s="28">
        <f t="shared" si="0"/>
        <v>0</v>
      </c>
      <c r="M6" s="28"/>
    </row>
    <row r="7" spans="1:13">
      <c r="A7" s="5" t="str">
        <f>'TRB Record'!A5</f>
        <v>replicate 2</v>
      </c>
      <c r="C7" s="5">
        <f>'TRB Record'!C5</f>
        <v>0</v>
      </c>
      <c r="D7" s="35">
        <f>' Extractives'!F6*1000</f>
        <v>0</v>
      </c>
      <c r="E7" s="34">
        <v>250</v>
      </c>
      <c r="F7" s="36"/>
      <c r="G7" s="36"/>
      <c r="H7" s="28">
        <f t="shared" si="1"/>
        <v>0</v>
      </c>
      <c r="I7" s="28">
        <f>AVERAGE(H6:H7)</f>
        <v>0</v>
      </c>
      <c r="J7" s="28">
        <f t="shared" si="2"/>
        <v>0</v>
      </c>
      <c r="K7" s="28">
        <f>AVERAGE(J6:J7)</f>
        <v>0</v>
      </c>
      <c r="L7" s="28">
        <f t="shared" si="0"/>
        <v>0</v>
      </c>
      <c r="M7" s="28">
        <f>AVERAGE(L6:L7)</f>
        <v>0</v>
      </c>
    </row>
    <row r="8" spans="1:13">
      <c r="A8" s="5">
        <f>'TRB Record'!A6</f>
        <v>3</v>
      </c>
      <c r="C8" s="5">
        <f>'TRB Record'!C6</f>
        <v>0</v>
      </c>
      <c r="D8" s="35">
        <f>' Extractives'!F7*1000</f>
        <v>0</v>
      </c>
      <c r="E8" s="34">
        <v>250</v>
      </c>
      <c r="F8" s="36"/>
      <c r="G8" s="36"/>
      <c r="H8" s="28">
        <f t="shared" si="1"/>
        <v>0</v>
      </c>
      <c r="I8" s="28"/>
      <c r="J8" s="28">
        <f t="shared" si="2"/>
        <v>0</v>
      </c>
      <c r="K8" s="28"/>
      <c r="L8" s="28">
        <f t="shared" si="0"/>
        <v>0</v>
      </c>
      <c r="M8" s="28"/>
    </row>
    <row r="9" spans="1:13">
      <c r="A9" s="5" t="str">
        <f>'TRB Record'!A7</f>
        <v>replicate 3</v>
      </c>
      <c r="C9" s="5">
        <f>'TRB Record'!C7</f>
        <v>0</v>
      </c>
      <c r="D9" s="35">
        <f>' Extractives'!F8*1000</f>
        <v>0</v>
      </c>
      <c r="E9" s="34">
        <v>250</v>
      </c>
      <c r="F9" s="36"/>
      <c r="G9" s="36"/>
      <c r="H9" s="28">
        <f t="shared" si="1"/>
        <v>0</v>
      </c>
      <c r="I9" s="28">
        <f>AVERAGE(H8:H9)</f>
        <v>0</v>
      </c>
      <c r="J9" s="28">
        <f t="shared" si="2"/>
        <v>0</v>
      </c>
      <c r="K9" s="28">
        <f>AVERAGE(J8:J9)</f>
        <v>0</v>
      </c>
      <c r="L9" s="28">
        <f t="shared" si="0"/>
        <v>0</v>
      </c>
      <c r="M9" s="28">
        <f>AVERAGE(L8:L9)</f>
        <v>0</v>
      </c>
    </row>
    <row r="10" spans="1:13">
      <c r="A10" s="5">
        <f>'TRB Record'!A8</f>
        <v>4</v>
      </c>
      <c r="C10" s="5">
        <f>'TRB Record'!C8</f>
        <v>0</v>
      </c>
      <c r="D10" s="35">
        <f>' Extractives'!F9*1000</f>
        <v>0</v>
      </c>
      <c r="E10" s="34">
        <v>250</v>
      </c>
      <c r="F10" s="36"/>
      <c r="G10" s="36"/>
      <c r="H10" s="28">
        <f t="shared" si="1"/>
        <v>0</v>
      </c>
      <c r="I10" s="28"/>
      <c r="J10" s="28">
        <f t="shared" si="2"/>
        <v>0</v>
      </c>
      <c r="K10" s="28"/>
      <c r="L10" s="28">
        <f t="shared" si="0"/>
        <v>0</v>
      </c>
      <c r="M10" s="28"/>
    </row>
    <row r="11" spans="1:13">
      <c r="A11" s="5" t="str">
        <f>'TRB Record'!A9</f>
        <v>replicate 4</v>
      </c>
      <c r="C11" s="5">
        <f>'TRB Record'!C9</f>
        <v>0</v>
      </c>
      <c r="D11" s="35">
        <f>' Extractives'!F10*1000</f>
        <v>0</v>
      </c>
      <c r="E11" s="34">
        <v>250</v>
      </c>
      <c r="F11" s="36"/>
      <c r="G11" s="36"/>
      <c r="H11" s="28">
        <f t="shared" si="1"/>
        <v>0</v>
      </c>
      <c r="I11" s="28">
        <f>AVERAGE(H10:H11)</f>
        <v>0</v>
      </c>
      <c r="J11" s="28">
        <f t="shared" si="2"/>
        <v>0</v>
      </c>
      <c r="K11" s="28">
        <f>AVERAGE(J10:J11)</f>
        <v>0</v>
      </c>
      <c r="L11" s="28">
        <f t="shared" si="0"/>
        <v>0</v>
      </c>
      <c r="M11" s="28">
        <f>AVERAGE(L10:L11)</f>
        <v>0</v>
      </c>
    </row>
    <row r="12" spans="1:13">
      <c r="A12" s="5">
        <f>'TRB Record'!A10</f>
        <v>5</v>
      </c>
      <c r="C12" s="5">
        <f>'TRB Record'!C10</f>
        <v>0</v>
      </c>
      <c r="D12" s="35">
        <f>' Extractives'!F11*1000</f>
        <v>0</v>
      </c>
      <c r="E12" s="34">
        <v>250</v>
      </c>
      <c r="F12" s="36"/>
      <c r="G12" s="36"/>
      <c r="H12" s="28">
        <f t="shared" si="1"/>
        <v>0</v>
      </c>
      <c r="I12" s="28"/>
      <c r="J12" s="28">
        <f t="shared" si="2"/>
        <v>0</v>
      </c>
      <c r="K12" s="28"/>
      <c r="L12" s="28">
        <f t="shared" si="0"/>
        <v>0</v>
      </c>
      <c r="M12" s="28"/>
    </row>
    <row r="13" spans="1:13">
      <c r="A13" s="5" t="str">
        <f>'TRB Record'!A11</f>
        <v>replicate 5</v>
      </c>
      <c r="C13" s="5">
        <f>'TRB Record'!C11</f>
        <v>0</v>
      </c>
      <c r="D13" s="35">
        <f>' Extractives'!F12*1000</f>
        <v>0</v>
      </c>
      <c r="E13" s="34">
        <v>250</v>
      </c>
      <c r="F13" s="36"/>
      <c r="G13" s="36"/>
      <c r="H13" s="28">
        <f t="shared" si="1"/>
        <v>0</v>
      </c>
      <c r="I13" s="28">
        <f>AVERAGE(H12:H13)</f>
        <v>0</v>
      </c>
      <c r="J13" s="28">
        <f t="shared" si="2"/>
        <v>0</v>
      </c>
      <c r="K13" s="28">
        <f>AVERAGE(J12:J13)</f>
        <v>0</v>
      </c>
      <c r="L13" s="28">
        <f t="shared" si="0"/>
        <v>0</v>
      </c>
      <c r="M13" s="28">
        <f>AVERAGE(L12:L13)</f>
        <v>0</v>
      </c>
    </row>
    <row r="14" spans="1:13">
      <c r="A14" s="5">
        <f>'TRB Record'!A12</f>
        <v>6</v>
      </c>
      <c r="C14" s="5">
        <f>'TRB Record'!C12</f>
        <v>0</v>
      </c>
      <c r="D14" s="35">
        <f>' Extractives'!F13*1000</f>
        <v>0</v>
      </c>
      <c r="E14" s="34">
        <v>250</v>
      </c>
      <c r="F14" s="36"/>
      <c r="G14" s="36"/>
      <c r="H14" s="28">
        <f t="shared" si="1"/>
        <v>0</v>
      </c>
      <c r="I14" s="28"/>
      <c r="J14" s="28">
        <f t="shared" si="2"/>
        <v>0</v>
      </c>
      <c r="K14" s="28"/>
      <c r="L14" s="28">
        <f t="shared" si="0"/>
        <v>0</v>
      </c>
      <c r="M14" s="28"/>
    </row>
    <row r="15" spans="1:13">
      <c r="A15" s="5" t="str">
        <f>'TRB Record'!A13</f>
        <v>replicate 6</v>
      </c>
      <c r="C15" s="5">
        <f>'TRB Record'!C13</f>
        <v>0</v>
      </c>
      <c r="D15" s="35">
        <f>' Extractives'!F14*1000</f>
        <v>0</v>
      </c>
      <c r="E15" s="34">
        <v>250</v>
      </c>
      <c r="F15" s="36"/>
      <c r="G15" s="36"/>
      <c r="H15" s="28">
        <f t="shared" si="1"/>
        <v>0</v>
      </c>
      <c r="I15" s="28">
        <f>AVERAGE(H14:H15)</f>
        <v>0</v>
      </c>
      <c r="J15" s="28">
        <f t="shared" si="2"/>
        <v>0</v>
      </c>
      <c r="K15" s="28">
        <f>AVERAGE(J14:J15)</f>
        <v>0</v>
      </c>
      <c r="L15" s="28">
        <f t="shared" si="0"/>
        <v>0</v>
      </c>
      <c r="M15" s="28">
        <f>AVERAGE(L14:L15)</f>
        <v>0</v>
      </c>
    </row>
    <row r="16" spans="1:13">
      <c r="A16" s="5">
        <f>'TRB Record'!A14</f>
        <v>7</v>
      </c>
      <c r="C16" s="5">
        <f>'TRB Record'!C14</f>
        <v>0</v>
      </c>
      <c r="D16" s="35">
        <f>' Extractives'!F15*1000</f>
        <v>0</v>
      </c>
      <c r="E16" s="34">
        <v>250</v>
      </c>
      <c r="F16" s="36"/>
      <c r="G16" s="36"/>
      <c r="H16" s="28">
        <f t="shared" si="1"/>
        <v>0</v>
      </c>
      <c r="I16" s="28"/>
      <c r="J16" s="28">
        <f t="shared" si="2"/>
        <v>0</v>
      </c>
      <c r="K16" s="28"/>
      <c r="L16" s="28">
        <f t="shared" si="0"/>
        <v>0</v>
      </c>
      <c r="M16" s="28"/>
    </row>
    <row r="17" spans="1:13">
      <c r="A17" s="5" t="str">
        <f>'TRB Record'!A15</f>
        <v>replicate 7</v>
      </c>
      <c r="C17" s="5">
        <f>'TRB Record'!C15</f>
        <v>0</v>
      </c>
      <c r="D17" s="35">
        <f>' Extractives'!F16*1000</f>
        <v>0</v>
      </c>
      <c r="E17" s="34">
        <v>250</v>
      </c>
      <c r="F17" s="36"/>
      <c r="G17" s="36"/>
      <c r="H17" s="28">
        <f t="shared" si="1"/>
        <v>0</v>
      </c>
      <c r="I17" s="28">
        <f>AVERAGE(H16:H17)</f>
        <v>0</v>
      </c>
      <c r="J17" s="28">
        <f t="shared" si="2"/>
        <v>0</v>
      </c>
      <c r="K17" s="28">
        <f>AVERAGE(J16:J17)</f>
        <v>0</v>
      </c>
      <c r="L17" s="28">
        <f t="shared" si="0"/>
        <v>0</v>
      </c>
      <c r="M17" s="28">
        <f>AVERAGE(L16:L17)</f>
        <v>0</v>
      </c>
    </row>
    <row r="18" spans="1:13">
      <c r="A18" s="5">
        <f>'TRB Record'!A16</f>
        <v>8</v>
      </c>
      <c r="C18" s="5">
        <f>'TRB Record'!C16</f>
        <v>0</v>
      </c>
      <c r="D18" s="35">
        <f>' Extractives'!F17*1000</f>
        <v>0</v>
      </c>
      <c r="E18" s="34">
        <v>250</v>
      </c>
      <c r="F18" s="36"/>
      <c r="G18" s="36"/>
      <c r="H18" s="28">
        <f t="shared" si="1"/>
        <v>0</v>
      </c>
      <c r="I18" s="28"/>
      <c r="J18" s="28">
        <f t="shared" si="2"/>
        <v>0</v>
      </c>
      <c r="K18" s="28"/>
      <c r="L18" s="28">
        <f t="shared" si="0"/>
        <v>0</v>
      </c>
      <c r="M18" s="28"/>
    </row>
    <row r="19" spans="1:13">
      <c r="A19" s="5" t="str">
        <f>'TRB Record'!A17</f>
        <v>replicate 8</v>
      </c>
      <c r="C19" s="5">
        <f>'TRB Record'!C17</f>
        <v>0</v>
      </c>
      <c r="D19" s="35">
        <f>' Extractives'!F18*1000</f>
        <v>0</v>
      </c>
      <c r="E19" s="34">
        <v>250</v>
      </c>
      <c r="F19" s="36"/>
      <c r="G19" s="36"/>
      <c r="H19" s="28">
        <f t="shared" si="1"/>
        <v>0</v>
      </c>
      <c r="I19" s="28">
        <f>AVERAGE(H18:H19)</f>
        <v>0</v>
      </c>
      <c r="J19" s="28">
        <f t="shared" si="2"/>
        <v>0</v>
      </c>
      <c r="K19" s="28">
        <f>AVERAGE(J18:J19)</f>
        <v>0</v>
      </c>
      <c r="L19" s="28">
        <f t="shared" si="0"/>
        <v>0</v>
      </c>
      <c r="M19" s="28">
        <f>AVERAGE(L18:L19)</f>
        <v>0</v>
      </c>
    </row>
    <row r="20" spans="1:13">
      <c r="A20" s="5">
        <f>'TRB Record'!A18</f>
        <v>9</v>
      </c>
      <c r="C20" s="5">
        <f>'TRB Record'!C18</f>
        <v>0</v>
      </c>
      <c r="D20" s="35">
        <f>' Extractives'!F19*1000</f>
        <v>0</v>
      </c>
      <c r="E20" s="34">
        <v>250</v>
      </c>
      <c r="F20" s="36"/>
      <c r="G20" s="36"/>
      <c r="H20" s="28">
        <f t="shared" si="1"/>
        <v>0</v>
      </c>
      <c r="I20" s="28"/>
      <c r="J20" s="28">
        <f t="shared" si="2"/>
        <v>0</v>
      </c>
      <c r="K20" s="28"/>
      <c r="L20" s="28">
        <f t="shared" si="0"/>
        <v>0</v>
      </c>
      <c r="M20" s="28"/>
    </row>
    <row r="21" spans="1:13">
      <c r="A21" s="5" t="str">
        <f>'TRB Record'!A19</f>
        <v>replicate 9</v>
      </c>
      <c r="C21" s="5">
        <f>'TRB Record'!C19</f>
        <v>0</v>
      </c>
      <c r="D21" s="35">
        <f>' Extractives'!F20*1000</f>
        <v>0</v>
      </c>
      <c r="E21" s="34">
        <v>250</v>
      </c>
      <c r="F21" s="36"/>
      <c r="G21" s="36"/>
      <c r="H21" s="28">
        <f t="shared" si="1"/>
        <v>0</v>
      </c>
      <c r="I21" s="28">
        <f>AVERAGE(H20:H21)</f>
        <v>0</v>
      </c>
      <c r="J21" s="28">
        <f t="shared" si="2"/>
        <v>0</v>
      </c>
      <c r="K21" s="28">
        <f>AVERAGE(J20:J21)</f>
        <v>0</v>
      </c>
      <c r="L21" s="28">
        <f t="shared" si="0"/>
        <v>0</v>
      </c>
      <c r="M21" s="28">
        <f>AVERAGE(L20:L21)</f>
        <v>0</v>
      </c>
    </row>
    <row r="22" spans="1:13">
      <c r="A22" s="5">
        <f>'TRB Record'!A20</f>
        <v>10</v>
      </c>
      <c r="C22" s="5">
        <f>'TRB Record'!C20</f>
        <v>0</v>
      </c>
      <c r="D22" s="35">
        <f>' Extractives'!F21*1000</f>
        <v>0</v>
      </c>
      <c r="E22" s="34">
        <v>250</v>
      </c>
      <c r="F22" s="36"/>
      <c r="G22" s="36"/>
      <c r="H22" s="28">
        <f t="shared" si="1"/>
        <v>0</v>
      </c>
      <c r="I22" s="28"/>
      <c r="J22" s="28">
        <f t="shared" si="2"/>
        <v>0</v>
      </c>
      <c r="K22" s="28"/>
      <c r="L22" s="28">
        <f t="shared" si="0"/>
        <v>0</v>
      </c>
      <c r="M22" s="28"/>
    </row>
    <row r="23" spans="1:13">
      <c r="A23" s="5" t="str">
        <f>'TRB Record'!A21</f>
        <v>replicate 10</v>
      </c>
      <c r="C23" s="5">
        <f>'TRB Record'!C21</f>
        <v>0</v>
      </c>
      <c r="D23" s="35">
        <f>' Extractives'!F22*1000</f>
        <v>0</v>
      </c>
      <c r="E23" s="34">
        <v>250</v>
      </c>
      <c r="F23" s="36"/>
      <c r="G23" s="36"/>
      <c r="H23" s="28">
        <f t="shared" si="1"/>
        <v>0</v>
      </c>
      <c r="I23" s="28">
        <f>AVERAGE(H22:H23)</f>
        <v>0</v>
      </c>
      <c r="J23" s="28">
        <f t="shared" si="2"/>
        <v>0</v>
      </c>
      <c r="K23" s="28">
        <f>AVERAGE(J22:J23)</f>
        <v>0</v>
      </c>
      <c r="L23" s="28">
        <f t="shared" si="0"/>
        <v>0</v>
      </c>
      <c r="M23" s="28">
        <f>AVERAGE(L22:L23)</f>
        <v>0</v>
      </c>
    </row>
    <row r="24" spans="1:13">
      <c r="A24" s="5">
        <f>'TRB Record'!A22</f>
        <v>11</v>
      </c>
      <c r="C24" s="5">
        <f>'TRB Record'!C22</f>
        <v>0</v>
      </c>
      <c r="D24" s="35">
        <f>' Extractives'!F23*1000</f>
        <v>0</v>
      </c>
      <c r="E24" s="34">
        <v>250</v>
      </c>
      <c r="F24" s="36"/>
      <c r="G24" s="36"/>
      <c r="H24" s="28">
        <f t="shared" si="1"/>
        <v>0</v>
      </c>
      <c r="I24" s="28"/>
      <c r="J24" s="28">
        <f t="shared" si="2"/>
        <v>0</v>
      </c>
      <c r="K24" s="28"/>
      <c r="L24" s="28">
        <f t="shared" si="0"/>
        <v>0</v>
      </c>
      <c r="M24" s="28"/>
    </row>
    <row r="25" spans="1:13" s="35" customFormat="1">
      <c r="A25" s="35" t="str">
        <f>'TRB Record'!A23</f>
        <v>replicate 11</v>
      </c>
      <c r="B25" s="2"/>
      <c r="C25" s="5">
        <f>'TRB Record'!C23</f>
        <v>0</v>
      </c>
      <c r="D25" s="35">
        <f>' Extractives'!F24*1000</f>
        <v>0</v>
      </c>
      <c r="E25" s="34">
        <v>250</v>
      </c>
      <c r="F25" s="36"/>
      <c r="G25" s="36"/>
      <c r="H25" s="28">
        <f t="shared" si="1"/>
        <v>0</v>
      </c>
      <c r="I25" s="28">
        <f>AVERAGE(H24:H25)</f>
        <v>0</v>
      </c>
      <c r="J25" s="28">
        <f t="shared" si="2"/>
        <v>0</v>
      </c>
      <c r="K25" s="28">
        <f>AVERAGE(J24:J25)</f>
        <v>0</v>
      </c>
      <c r="L25" s="28">
        <f t="shared" si="0"/>
        <v>0</v>
      </c>
      <c r="M25" s="28">
        <f>AVERAGE(L24:L25)</f>
        <v>0</v>
      </c>
    </row>
    <row r="26" spans="1:13">
      <c r="A26" s="5">
        <f>'TRB Record'!A24</f>
        <v>12</v>
      </c>
      <c r="C26" s="5">
        <f>'TRB Record'!C24</f>
        <v>0</v>
      </c>
      <c r="D26" s="35">
        <f>' Extractives'!F25*1000</f>
        <v>0</v>
      </c>
      <c r="E26" s="34">
        <v>250</v>
      </c>
      <c r="F26" s="36"/>
      <c r="G26" s="36"/>
      <c r="H26" s="28">
        <f t="shared" si="1"/>
        <v>0</v>
      </c>
      <c r="I26" s="28"/>
      <c r="J26" s="28">
        <f t="shared" si="2"/>
        <v>0</v>
      </c>
      <c r="K26" s="28"/>
      <c r="L26" s="28">
        <f t="shared" si="0"/>
        <v>0</v>
      </c>
      <c r="M26" s="28"/>
    </row>
    <row r="27" spans="1:13">
      <c r="A27" s="5" t="str">
        <f>'TRB Record'!A25</f>
        <v>replicate 12</v>
      </c>
      <c r="C27" s="5">
        <f>'TRB Record'!C25</f>
        <v>0</v>
      </c>
      <c r="D27" s="35">
        <f>' Extractives'!F26*1000</f>
        <v>0</v>
      </c>
      <c r="E27" s="34">
        <v>250</v>
      </c>
      <c r="F27" s="36"/>
      <c r="G27" s="36"/>
      <c r="H27" s="28">
        <f t="shared" si="1"/>
        <v>0</v>
      </c>
      <c r="I27" s="28">
        <f>AVERAGE(H26:H27)</f>
        <v>0</v>
      </c>
      <c r="J27" s="28">
        <f t="shared" si="2"/>
        <v>0</v>
      </c>
      <c r="K27" s="28">
        <f>AVERAGE(J26:J27)</f>
        <v>0</v>
      </c>
      <c r="L27" s="28">
        <f t="shared" si="0"/>
        <v>0</v>
      </c>
      <c r="M27" s="28">
        <f>AVERAGE(L26:L27)</f>
        <v>0</v>
      </c>
    </row>
    <row r="28" spans="1:13">
      <c r="A28" s="5">
        <f>'TRB Record'!A26</f>
        <v>13</v>
      </c>
      <c r="C28" s="5">
        <f>'TRB Record'!C26</f>
        <v>0</v>
      </c>
      <c r="D28" s="35">
        <f>' Extractives'!F27*1000</f>
        <v>0</v>
      </c>
      <c r="E28" s="34">
        <v>250</v>
      </c>
      <c r="F28" s="36"/>
      <c r="G28" s="36"/>
      <c r="H28" s="28">
        <f t="shared" si="1"/>
        <v>0</v>
      </c>
      <c r="I28" s="28"/>
      <c r="J28" s="28">
        <f t="shared" si="2"/>
        <v>0</v>
      </c>
      <c r="K28" s="28"/>
      <c r="L28" s="28">
        <f t="shared" si="0"/>
        <v>0</v>
      </c>
      <c r="M28" s="28"/>
    </row>
    <row r="29" spans="1:13">
      <c r="A29" s="5" t="str">
        <f>'TRB Record'!A27</f>
        <v>replicate 13</v>
      </c>
      <c r="C29" s="5">
        <f>'TRB Record'!C27</f>
        <v>0</v>
      </c>
      <c r="D29" s="35">
        <f>' Extractives'!F28*1000</f>
        <v>0</v>
      </c>
      <c r="E29" s="34">
        <v>250</v>
      </c>
      <c r="F29" s="36"/>
      <c r="G29" s="36"/>
      <c r="H29" s="28">
        <f t="shared" si="1"/>
        <v>0</v>
      </c>
      <c r="I29" s="28">
        <f>AVERAGE(H28:H29)</f>
        <v>0</v>
      </c>
      <c r="J29" s="28">
        <f t="shared" si="2"/>
        <v>0</v>
      </c>
      <c r="K29" s="28">
        <f>AVERAGE(J28:J29)</f>
        <v>0</v>
      </c>
      <c r="L29" s="28">
        <f t="shared" si="0"/>
        <v>0</v>
      </c>
      <c r="M29" s="28">
        <f>AVERAGE(L28:L29)</f>
        <v>0</v>
      </c>
    </row>
    <row r="30" spans="1:13">
      <c r="A30" s="5">
        <f>'TRB Record'!A28</f>
        <v>14</v>
      </c>
      <c r="C30" s="5">
        <f>'TRB Record'!C28</f>
        <v>0</v>
      </c>
      <c r="D30" s="35">
        <f>' Extractives'!F29*1000</f>
        <v>0</v>
      </c>
      <c r="E30" s="34">
        <v>250</v>
      </c>
      <c r="F30" s="36"/>
      <c r="G30" s="36"/>
      <c r="H30" s="28">
        <f t="shared" si="1"/>
        <v>0</v>
      </c>
      <c r="I30" s="28"/>
      <c r="J30" s="28">
        <f t="shared" si="2"/>
        <v>0</v>
      </c>
      <c r="K30" s="28"/>
      <c r="L30" s="28">
        <f t="shared" si="0"/>
        <v>0</v>
      </c>
      <c r="M30" s="28"/>
    </row>
    <row r="31" spans="1:13">
      <c r="A31" s="5" t="str">
        <f>'TRB Record'!A29</f>
        <v>replicate 14</v>
      </c>
      <c r="C31" s="5">
        <f>'TRB Record'!C29</f>
        <v>0</v>
      </c>
      <c r="D31" s="35">
        <f>' Extractives'!F30*1000</f>
        <v>0</v>
      </c>
      <c r="E31" s="34">
        <v>250</v>
      </c>
      <c r="F31" s="36"/>
      <c r="G31" s="36"/>
      <c r="H31" s="28">
        <f t="shared" si="1"/>
        <v>0</v>
      </c>
      <c r="I31" s="28">
        <f>AVERAGE(H30:H31)</f>
        <v>0</v>
      </c>
      <c r="J31" s="28">
        <f t="shared" si="2"/>
        <v>0</v>
      </c>
      <c r="K31" s="28">
        <f>AVERAGE(J30:J31)</f>
        <v>0</v>
      </c>
      <c r="L31" s="28">
        <f t="shared" si="0"/>
        <v>0</v>
      </c>
      <c r="M31" s="28">
        <f>AVERAGE(L30:L31)</f>
        <v>0</v>
      </c>
    </row>
    <row r="32" spans="1:13">
      <c r="A32" s="5">
        <f>'TRB Record'!A30</f>
        <v>15</v>
      </c>
      <c r="C32" s="5">
        <f>'TRB Record'!C30</f>
        <v>0</v>
      </c>
      <c r="D32" s="35">
        <f>' Extractives'!F31*1000</f>
        <v>0</v>
      </c>
      <c r="E32" s="34">
        <v>250</v>
      </c>
      <c r="F32" s="36"/>
      <c r="G32" s="36"/>
      <c r="H32" s="28">
        <f t="shared" si="1"/>
        <v>0</v>
      </c>
      <c r="I32" s="28"/>
      <c r="J32" s="28">
        <f t="shared" si="2"/>
        <v>0</v>
      </c>
      <c r="K32" s="28"/>
      <c r="L32" s="28">
        <f t="shared" si="0"/>
        <v>0</v>
      </c>
      <c r="M32" s="28"/>
    </row>
    <row r="33" spans="1:13">
      <c r="A33" s="5" t="str">
        <f>'TRB Record'!A31</f>
        <v>replicate 15</v>
      </c>
      <c r="C33" s="5">
        <f>'TRB Record'!C31</f>
        <v>0</v>
      </c>
      <c r="D33" s="35">
        <f>' Extractives'!F32*1000</f>
        <v>0</v>
      </c>
      <c r="E33" s="34">
        <v>250</v>
      </c>
      <c r="F33" s="36"/>
      <c r="G33" s="36"/>
      <c r="H33" s="28">
        <f t="shared" si="1"/>
        <v>0</v>
      </c>
      <c r="I33" s="28">
        <f>AVERAGE(H32:H33)</f>
        <v>0</v>
      </c>
      <c r="J33" s="28">
        <f t="shared" si="2"/>
        <v>0</v>
      </c>
      <c r="K33" s="28">
        <f>AVERAGE(J32:J33)</f>
        <v>0</v>
      </c>
      <c r="L33" s="28">
        <f t="shared" si="0"/>
        <v>0</v>
      </c>
      <c r="M33" s="28">
        <f>AVERAGE(L32:L33)</f>
        <v>0</v>
      </c>
    </row>
    <row r="34" spans="1:13">
      <c r="A34" s="5">
        <f>'TRB Record'!A32</f>
        <v>16</v>
      </c>
      <c r="C34" s="5">
        <f>'TRB Record'!C32</f>
        <v>0</v>
      </c>
      <c r="D34" s="35">
        <f>' Extractives'!F33*1000</f>
        <v>0</v>
      </c>
      <c r="E34" s="34">
        <v>250</v>
      </c>
      <c r="F34" s="36"/>
      <c r="G34" s="36"/>
      <c r="H34" s="28">
        <f t="shared" si="1"/>
        <v>0</v>
      </c>
      <c r="I34" s="28"/>
      <c r="J34" s="28">
        <f t="shared" si="2"/>
        <v>0</v>
      </c>
      <c r="K34" s="28"/>
      <c r="L34" s="28">
        <f t="shared" si="0"/>
        <v>0</v>
      </c>
      <c r="M34" s="28"/>
    </row>
    <row r="35" spans="1:13">
      <c r="A35" s="5" t="str">
        <f>'TRB Record'!A33</f>
        <v>replicate 16</v>
      </c>
      <c r="C35" s="5">
        <f>'TRB Record'!C33</f>
        <v>0</v>
      </c>
      <c r="D35" s="35">
        <f>' Extractives'!F34*1000</f>
        <v>0</v>
      </c>
      <c r="E35" s="34">
        <v>250</v>
      </c>
      <c r="F35" s="36"/>
      <c r="G35" s="36"/>
      <c r="H35" s="28">
        <f t="shared" si="1"/>
        <v>0</v>
      </c>
      <c r="I35" s="28">
        <f>AVERAGE(H34:H35)</f>
        <v>0</v>
      </c>
      <c r="J35" s="28">
        <f t="shared" si="2"/>
        <v>0</v>
      </c>
      <c r="K35" s="28">
        <f>AVERAGE(J34:J35)</f>
        <v>0</v>
      </c>
      <c r="L35" s="28">
        <f t="shared" si="0"/>
        <v>0</v>
      </c>
      <c r="M35" s="28">
        <f>AVERAGE(L34:L35)</f>
        <v>0</v>
      </c>
    </row>
    <row r="36" spans="1:13">
      <c r="A36" s="5">
        <f>'TRB Record'!A34</f>
        <v>17</v>
      </c>
      <c r="C36" s="5">
        <f>'TRB Record'!C34</f>
        <v>0</v>
      </c>
      <c r="D36" s="35">
        <f>' Extractives'!F35*1000</f>
        <v>0</v>
      </c>
      <c r="E36" s="34">
        <v>250</v>
      </c>
      <c r="F36" s="36"/>
      <c r="G36" s="36"/>
      <c r="H36" s="28">
        <f t="shared" si="1"/>
        <v>0</v>
      </c>
      <c r="I36" s="28"/>
      <c r="J36" s="28">
        <f t="shared" si="2"/>
        <v>0</v>
      </c>
      <c r="K36" s="28"/>
      <c r="L36" s="28">
        <f t="shared" ref="L36:L63" si="3">H36+J36</f>
        <v>0</v>
      </c>
      <c r="M36" s="28"/>
    </row>
    <row r="37" spans="1:13">
      <c r="A37" s="5" t="str">
        <f>'TRB Record'!A35</f>
        <v>replicate 17</v>
      </c>
      <c r="C37" s="5">
        <f>'TRB Record'!C35</f>
        <v>0</v>
      </c>
      <c r="D37" s="35">
        <f>' Extractives'!F36*1000</f>
        <v>0</v>
      </c>
      <c r="E37" s="34">
        <v>250</v>
      </c>
      <c r="F37" s="36"/>
      <c r="G37" s="36"/>
      <c r="H37" s="28">
        <f t="shared" si="1"/>
        <v>0</v>
      </c>
      <c r="I37" s="28">
        <f>AVERAGE(H36:H37)</f>
        <v>0</v>
      </c>
      <c r="J37" s="28">
        <f t="shared" si="2"/>
        <v>0</v>
      </c>
      <c r="K37" s="28">
        <f>AVERAGE(J36:J37)</f>
        <v>0</v>
      </c>
      <c r="L37" s="28">
        <f t="shared" si="3"/>
        <v>0</v>
      </c>
      <c r="M37" s="28">
        <f>AVERAGE(L36:L37)</f>
        <v>0</v>
      </c>
    </row>
    <row r="38" spans="1:13">
      <c r="A38" s="5">
        <f>'TRB Record'!A36</f>
        <v>18</v>
      </c>
      <c r="C38" s="5">
        <f>'TRB Record'!C36</f>
        <v>0</v>
      </c>
      <c r="D38" s="35">
        <f>' Extractives'!F37*1000</f>
        <v>0</v>
      </c>
      <c r="E38" s="34">
        <v>250</v>
      </c>
      <c r="F38" s="36"/>
      <c r="G38" s="36"/>
      <c r="H38" s="28">
        <f t="shared" si="1"/>
        <v>0</v>
      </c>
      <c r="I38" s="28"/>
      <c r="J38" s="28">
        <f t="shared" si="2"/>
        <v>0</v>
      </c>
      <c r="K38" s="28"/>
      <c r="L38" s="28">
        <f t="shared" si="3"/>
        <v>0</v>
      </c>
      <c r="M38" s="28"/>
    </row>
    <row r="39" spans="1:13">
      <c r="A39" s="5" t="str">
        <f>'TRB Record'!A37</f>
        <v>replicate 18</v>
      </c>
      <c r="C39" s="5">
        <f>'TRB Record'!C37</f>
        <v>0</v>
      </c>
      <c r="D39" s="35">
        <f>' Extractives'!F38*1000</f>
        <v>0</v>
      </c>
      <c r="E39" s="34">
        <v>250</v>
      </c>
      <c r="F39" s="36"/>
      <c r="G39" s="36"/>
      <c r="H39" s="28">
        <f t="shared" si="1"/>
        <v>0</v>
      </c>
      <c r="I39" s="28">
        <f>AVERAGE(H38:H39)</f>
        <v>0</v>
      </c>
      <c r="J39" s="28">
        <f t="shared" si="2"/>
        <v>0</v>
      </c>
      <c r="K39" s="28">
        <f>AVERAGE(J38:J39)</f>
        <v>0</v>
      </c>
      <c r="L39" s="28">
        <f t="shared" si="3"/>
        <v>0</v>
      </c>
      <c r="M39" s="28">
        <f>AVERAGE(L38:L39)</f>
        <v>0</v>
      </c>
    </row>
    <row r="40" spans="1:13">
      <c r="A40" s="5">
        <f>'TRB Record'!A38</f>
        <v>19</v>
      </c>
      <c r="C40" s="5">
        <f>'TRB Record'!C38</f>
        <v>0</v>
      </c>
      <c r="D40" s="35">
        <f>' Extractives'!F39*1000</f>
        <v>0</v>
      </c>
      <c r="E40" s="34">
        <v>250</v>
      </c>
      <c r="F40" s="36"/>
      <c r="G40" s="36"/>
      <c r="H40" s="28">
        <f t="shared" si="1"/>
        <v>0</v>
      </c>
      <c r="I40" s="28"/>
      <c r="J40" s="28">
        <f t="shared" si="2"/>
        <v>0</v>
      </c>
      <c r="K40" s="28"/>
      <c r="L40" s="28">
        <f t="shared" si="3"/>
        <v>0</v>
      </c>
      <c r="M40" s="28"/>
    </row>
    <row r="41" spans="1:13">
      <c r="A41" s="5" t="str">
        <f>'TRB Record'!A39</f>
        <v>replicate 19</v>
      </c>
      <c r="C41" s="5">
        <f>'TRB Record'!C39</f>
        <v>0</v>
      </c>
      <c r="D41" s="35">
        <f>' Extractives'!F40*1000</f>
        <v>0</v>
      </c>
      <c r="E41" s="34">
        <v>250</v>
      </c>
      <c r="F41" s="36"/>
      <c r="G41" s="36"/>
      <c r="H41" s="28">
        <f t="shared" si="1"/>
        <v>0</v>
      </c>
      <c r="I41" s="28">
        <f>AVERAGE(H40:H41)</f>
        <v>0</v>
      </c>
      <c r="J41" s="28">
        <f t="shared" si="2"/>
        <v>0</v>
      </c>
      <c r="K41" s="28">
        <f>AVERAGE(J40:J41)</f>
        <v>0</v>
      </c>
      <c r="L41" s="28">
        <f t="shared" si="3"/>
        <v>0</v>
      </c>
      <c r="M41" s="28">
        <f>AVERAGE(L40:L41)</f>
        <v>0</v>
      </c>
    </row>
    <row r="42" spans="1:13">
      <c r="A42" s="5">
        <f>'TRB Record'!A40</f>
        <v>20</v>
      </c>
      <c r="C42" s="5">
        <f>'TRB Record'!C40</f>
        <v>0</v>
      </c>
      <c r="D42" s="35">
        <f>' Extractives'!F41*1000</f>
        <v>0</v>
      </c>
      <c r="E42" s="34">
        <v>250</v>
      </c>
      <c r="F42" s="36"/>
      <c r="G42" s="36"/>
      <c r="H42" s="28">
        <f t="shared" si="1"/>
        <v>0</v>
      </c>
      <c r="I42" s="28"/>
      <c r="J42" s="28">
        <f t="shared" si="2"/>
        <v>0</v>
      </c>
      <c r="K42" s="28"/>
      <c r="L42" s="28">
        <f t="shared" si="3"/>
        <v>0</v>
      </c>
      <c r="M42" s="28"/>
    </row>
    <row r="43" spans="1:13">
      <c r="A43" s="5" t="str">
        <f>'TRB Record'!A41</f>
        <v>replicate 20</v>
      </c>
      <c r="C43" s="5">
        <f>'TRB Record'!C41</f>
        <v>0</v>
      </c>
      <c r="D43" s="35">
        <f>' Extractives'!F42*1000</f>
        <v>0</v>
      </c>
      <c r="E43" s="34">
        <v>250</v>
      </c>
      <c r="F43" s="36"/>
      <c r="G43" s="36"/>
      <c r="H43" s="28">
        <f t="shared" si="1"/>
        <v>0</v>
      </c>
      <c r="I43" s="28">
        <f>AVERAGE(H42:H43)</f>
        <v>0</v>
      </c>
      <c r="J43" s="28">
        <f t="shared" si="2"/>
        <v>0</v>
      </c>
      <c r="K43" s="28">
        <f>AVERAGE(J42:J43)</f>
        <v>0</v>
      </c>
      <c r="L43" s="28">
        <f t="shared" si="3"/>
        <v>0</v>
      </c>
      <c r="M43" s="28">
        <f>AVERAGE(L42:L43)</f>
        <v>0</v>
      </c>
    </row>
    <row r="44" spans="1:13">
      <c r="A44" s="5">
        <f>'TRB Record'!A42</f>
        <v>21</v>
      </c>
      <c r="C44" s="5">
        <f>'TRB Record'!C42</f>
        <v>0</v>
      </c>
      <c r="D44" s="35">
        <f>' Extractives'!F43*1000</f>
        <v>0</v>
      </c>
      <c r="E44" s="34">
        <v>250</v>
      </c>
      <c r="F44" s="36"/>
      <c r="G44" s="36"/>
      <c r="H44" s="28">
        <f t="shared" si="1"/>
        <v>0</v>
      </c>
      <c r="I44" s="28"/>
      <c r="J44" s="28">
        <f t="shared" si="2"/>
        <v>0</v>
      </c>
      <c r="K44" s="28"/>
      <c r="L44" s="28">
        <f t="shared" si="3"/>
        <v>0</v>
      </c>
      <c r="M44" s="28"/>
    </row>
    <row r="45" spans="1:13">
      <c r="A45" s="5" t="str">
        <f>'TRB Record'!A43</f>
        <v>replicate 21</v>
      </c>
      <c r="C45" s="5">
        <f>'TRB Record'!C43</f>
        <v>0</v>
      </c>
      <c r="D45" s="35">
        <f>' Extractives'!F44*1000</f>
        <v>0</v>
      </c>
      <c r="E45" s="34">
        <v>250</v>
      </c>
      <c r="F45" s="36"/>
      <c r="G45" s="36"/>
      <c r="H45" s="28">
        <f t="shared" si="1"/>
        <v>0</v>
      </c>
      <c r="I45" s="28">
        <f>AVERAGE(H44:H45)</f>
        <v>0</v>
      </c>
      <c r="J45" s="28">
        <f t="shared" si="2"/>
        <v>0</v>
      </c>
      <c r="K45" s="28">
        <f>AVERAGE(J44:J45)</f>
        <v>0</v>
      </c>
      <c r="L45" s="28">
        <f t="shared" si="3"/>
        <v>0</v>
      </c>
      <c r="M45" s="28">
        <f>AVERAGE(L44:L45)</f>
        <v>0</v>
      </c>
    </row>
    <row r="46" spans="1:13">
      <c r="A46" s="5">
        <f>'TRB Record'!A44</f>
        <v>22</v>
      </c>
      <c r="C46" s="5">
        <f>'TRB Record'!C44</f>
        <v>0</v>
      </c>
      <c r="D46" s="35">
        <f>' Extractives'!F45*1000</f>
        <v>0</v>
      </c>
      <c r="E46" s="34">
        <v>250</v>
      </c>
      <c r="F46" s="36"/>
      <c r="G46" s="36"/>
      <c r="H46" s="28">
        <f t="shared" si="1"/>
        <v>0</v>
      </c>
      <c r="I46" s="28"/>
      <c r="J46" s="28">
        <f t="shared" si="2"/>
        <v>0</v>
      </c>
      <c r="K46" s="28"/>
      <c r="L46" s="28">
        <f t="shared" si="3"/>
        <v>0</v>
      </c>
      <c r="M46" s="28"/>
    </row>
    <row r="47" spans="1:13">
      <c r="A47" s="5" t="str">
        <f>'TRB Record'!A45</f>
        <v>replicate 22</v>
      </c>
      <c r="C47" s="5">
        <f>'TRB Record'!C45</f>
        <v>0</v>
      </c>
      <c r="D47" s="35">
        <f>' Extractives'!F46*1000</f>
        <v>0</v>
      </c>
      <c r="E47" s="34">
        <v>250</v>
      </c>
      <c r="F47" s="36"/>
      <c r="G47" s="36"/>
      <c r="H47" s="28">
        <f t="shared" si="1"/>
        <v>0</v>
      </c>
      <c r="I47" s="28">
        <f>AVERAGE(H46:H47)</f>
        <v>0</v>
      </c>
      <c r="J47" s="28">
        <f t="shared" si="2"/>
        <v>0</v>
      </c>
      <c r="K47" s="28">
        <f>AVERAGE(J46:J47)</f>
        <v>0</v>
      </c>
      <c r="L47" s="28">
        <f t="shared" si="3"/>
        <v>0</v>
      </c>
      <c r="M47" s="28">
        <f>AVERAGE(L46:L47)</f>
        <v>0</v>
      </c>
    </row>
    <row r="48" spans="1:13">
      <c r="A48" s="5">
        <f>'TRB Record'!A46</f>
        <v>23</v>
      </c>
      <c r="C48" s="5">
        <f>'TRB Record'!C46</f>
        <v>0</v>
      </c>
      <c r="D48" s="35">
        <f>' Extractives'!F47*1000</f>
        <v>0</v>
      </c>
      <c r="E48" s="34">
        <v>250</v>
      </c>
      <c r="F48" s="36"/>
      <c r="G48" s="36"/>
      <c r="H48" s="28">
        <f t="shared" si="1"/>
        <v>0</v>
      </c>
      <c r="I48" s="28"/>
      <c r="J48" s="28">
        <f t="shared" si="2"/>
        <v>0</v>
      </c>
      <c r="K48" s="28"/>
      <c r="L48" s="28">
        <f t="shared" si="3"/>
        <v>0</v>
      </c>
      <c r="M48" s="28"/>
    </row>
    <row r="49" spans="1:13">
      <c r="A49" s="5" t="str">
        <f>'TRB Record'!A47</f>
        <v>replicate 23</v>
      </c>
      <c r="C49" s="5">
        <f>'TRB Record'!C47</f>
        <v>0</v>
      </c>
      <c r="D49" s="35">
        <f>' Extractives'!F48*1000</f>
        <v>0</v>
      </c>
      <c r="E49" s="34">
        <v>250</v>
      </c>
      <c r="F49" s="36"/>
      <c r="G49" s="36"/>
      <c r="H49" s="28">
        <f t="shared" si="1"/>
        <v>0</v>
      </c>
      <c r="I49" s="28">
        <f>AVERAGE(H48:H49)</f>
        <v>0</v>
      </c>
      <c r="J49" s="28">
        <f t="shared" si="2"/>
        <v>0</v>
      </c>
      <c r="K49" s="28">
        <f>AVERAGE(J48:J49)</f>
        <v>0</v>
      </c>
      <c r="L49" s="28">
        <f t="shared" si="3"/>
        <v>0</v>
      </c>
      <c r="M49" s="28">
        <f>AVERAGE(L48:L49)</f>
        <v>0</v>
      </c>
    </row>
    <row r="50" spans="1:13">
      <c r="A50" s="5">
        <f>'TRB Record'!A48</f>
        <v>24</v>
      </c>
      <c r="C50" s="5">
        <f>'TRB Record'!C48</f>
        <v>0</v>
      </c>
      <c r="D50" s="35">
        <f>' Extractives'!F49*1000</f>
        <v>0</v>
      </c>
      <c r="E50" s="34">
        <v>250</v>
      </c>
      <c r="F50" s="36"/>
      <c r="G50" s="36"/>
      <c r="H50" s="28">
        <f t="shared" si="1"/>
        <v>0</v>
      </c>
      <c r="I50" s="28"/>
      <c r="J50" s="28">
        <f t="shared" si="2"/>
        <v>0</v>
      </c>
      <c r="K50" s="28"/>
      <c r="L50" s="28">
        <f t="shared" si="3"/>
        <v>0</v>
      </c>
      <c r="M50" s="28"/>
    </row>
    <row r="51" spans="1:13">
      <c r="A51" s="5" t="str">
        <f>'TRB Record'!A49</f>
        <v>replicate 24</v>
      </c>
      <c r="C51" s="5">
        <f>'TRB Record'!C49</f>
        <v>0</v>
      </c>
      <c r="D51" s="35">
        <f>' Extractives'!F50*1000</f>
        <v>0</v>
      </c>
      <c r="E51" s="34">
        <v>250</v>
      </c>
      <c r="F51" s="36"/>
      <c r="G51" s="36"/>
      <c r="H51" s="28">
        <f t="shared" si="1"/>
        <v>0</v>
      </c>
      <c r="I51" s="28">
        <f>AVERAGE(H50:H51)</f>
        <v>0</v>
      </c>
      <c r="J51" s="28">
        <f t="shared" si="2"/>
        <v>0</v>
      </c>
      <c r="K51" s="28">
        <f>AVERAGE(J50:J51)</f>
        <v>0</v>
      </c>
      <c r="L51" s="28">
        <f t="shared" si="3"/>
        <v>0</v>
      </c>
      <c r="M51" s="28">
        <f>AVERAGE(L50:L51)</f>
        <v>0</v>
      </c>
    </row>
    <row r="52" spans="1:13">
      <c r="A52" s="5">
        <f>'TRB Record'!A50</f>
        <v>25</v>
      </c>
      <c r="C52" s="5">
        <f>'TRB Record'!C50</f>
        <v>0</v>
      </c>
      <c r="D52" s="35">
        <f>' Extractives'!F51*1000</f>
        <v>0</v>
      </c>
      <c r="E52" s="34">
        <v>250</v>
      </c>
      <c r="F52" s="36"/>
      <c r="G52" s="36"/>
      <c r="H52" s="28">
        <f t="shared" si="1"/>
        <v>0</v>
      </c>
      <c r="I52" s="28"/>
      <c r="J52" s="28">
        <f t="shared" si="2"/>
        <v>0</v>
      </c>
      <c r="K52" s="28"/>
      <c r="L52" s="28">
        <f t="shared" si="3"/>
        <v>0</v>
      </c>
      <c r="M52" s="28"/>
    </row>
    <row r="53" spans="1:13">
      <c r="A53" s="5" t="str">
        <f>'TRB Record'!A51</f>
        <v>replicate 25</v>
      </c>
      <c r="C53" s="5">
        <f>'TRB Record'!C51</f>
        <v>0</v>
      </c>
      <c r="D53" s="35">
        <f>' Extractives'!F52*1000</f>
        <v>0</v>
      </c>
      <c r="E53" s="34">
        <v>250</v>
      </c>
      <c r="F53" s="36"/>
      <c r="G53" s="36"/>
      <c r="H53" s="28">
        <f t="shared" si="1"/>
        <v>0</v>
      </c>
      <c r="I53" s="28">
        <f>AVERAGE(H52:H53)</f>
        <v>0</v>
      </c>
      <c r="J53" s="28">
        <f t="shared" si="2"/>
        <v>0</v>
      </c>
      <c r="K53" s="28">
        <f>AVERAGE(J52:J53)</f>
        <v>0</v>
      </c>
      <c r="L53" s="28">
        <f t="shared" si="3"/>
        <v>0</v>
      </c>
      <c r="M53" s="28">
        <f>AVERAGE(L52:L53)</f>
        <v>0</v>
      </c>
    </row>
    <row r="54" spans="1:13">
      <c r="A54" s="5">
        <f>'TRB Record'!A52</f>
        <v>26</v>
      </c>
      <c r="C54" s="5">
        <f>'TRB Record'!C52</f>
        <v>0</v>
      </c>
      <c r="D54" s="35">
        <f>' Extractives'!F53*1000</f>
        <v>0</v>
      </c>
      <c r="E54" s="34">
        <v>250</v>
      </c>
      <c r="F54" s="36"/>
      <c r="G54" s="36"/>
      <c r="H54" s="28">
        <f t="shared" si="1"/>
        <v>0</v>
      </c>
      <c r="I54" s="28"/>
      <c r="J54" s="28">
        <f t="shared" si="2"/>
        <v>0</v>
      </c>
      <c r="K54" s="28"/>
      <c r="L54" s="28">
        <f t="shared" si="3"/>
        <v>0</v>
      </c>
      <c r="M54" s="28"/>
    </row>
    <row r="55" spans="1:13">
      <c r="A55" s="5" t="str">
        <f>'TRB Record'!A53</f>
        <v>replicate 26</v>
      </c>
      <c r="C55" s="5">
        <f>'TRB Record'!C53</f>
        <v>0</v>
      </c>
      <c r="D55" s="35">
        <f>' Extractives'!F54*1000</f>
        <v>0</v>
      </c>
      <c r="E55" s="34">
        <v>250</v>
      </c>
      <c r="F55" s="36"/>
      <c r="G55" s="36"/>
      <c r="H55" s="28">
        <f t="shared" si="1"/>
        <v>0</v>
      </c>
      <c r="I55" s="28">
        <f>AVERAGE(H54:H55)</f>
        <v>0</v>
      </c>
      <c r="J55" s="28">
        <f t="shared" si="2"/>
        <v>0</v>
      </c>
      <c r="K55" s="28">
        <f>AVERAGE(J54:J55)</f>
        <v>0</v>
      </c>
      <c r="L55" s="28">
        <f t="shared" si="3"/>
        <v>0</v>
      </c>
      <c r="M55" s="28">
        <f>AVERAGE(L54:L55)</f>
        <v>0</v>
      </c>
    </row>
    <row r="56" spans="1:13">
      <c r="A56" s="5">
        <f>'TRB Record'!A54</f>
        <v>27</v>
      </c>
      <c r="C56" s="5">
        <f>'TRB Record'!C54</f>
        <v>0</v>
      </c>
      <c r="D56" s="35">
        <f>' Extractives'!F55*1000</f>
        <v>0</v>
      </c>
      <c r="E56" s="34">
        <v>250</v>
      </c>
      <c r="F56" s="36"/>
      <c r="G56" s="36"/>
      <c r="H56" s="28">
        <f t="shared" si="1"/>
        <v>0</v>
      </c>
      <c r="I56" s="28"/>
      <c r="J56" s="28">
        <f t="shared" si="2"/>
        <v>0</v>
      </c>
      <c r="K56" s="28"/>
      <c r="L56" s="28">
        <f t="shared" si="3"/>
        <v>0</v>
      </c>
      <c r="M56" s="28"/>
    </row>
    <row r="57" spans="1:13">
      <c r="A57" s="5" t="str">
        <f>'TRB Record'!A55</f>
        <v>replicate 27</v>
      </c>
      <c r="C57" s="5">
        <f>'TRB Record'!C55</f>
        <v>0</v>
      </c>
      <c r="D57" s="35">
        <f>' Extractives'!F56*1000</f>
        <v>0</v>
      </c>
      <c r="E57" s="34">
        <v>250</v>
      </c>
      <c r="F57" s="36"/>
      <c r="G57" s="36"/>
      <c r="H57" s="28">
        <f t="shared" si="1"/>
        <v>0</v>
      </c>
      <c r="I57" s="28">
        <f>AVERAGE(H56:H57)</f>
        <v>0</v>
      </c>
      <c r="J57" s="28">
        <f t="shared" si="2"/>
        <v>0</v>
      </c>
      <c r="K57" s="28">
        <f>AVERAGE(J56:J57)</f>
        <v>0</v>
      </c>
      <c r="L57" s="28">
        <f t="shared" si="3"/>
        <v>0</v>
      </c>
      <c r="M57" s="28">
        <f>AVERAGE(L56:L57)</f>
        <v>0</v>
      </c>
    </row>
    <row r="58" spans="1:13">
      <c r="A58" s="5">
        <f>'TRB Record'!A56</f>
        <v>28</v>
      </c>
      <c r="C58" s="5">
        <f>'TRB Record'!C56</f>
        <v>0</v>
      </c>
      <c r="D58" s="35">
        <f>' Extractives'!F57*1000</f>
        <v>0</v>
      </c>
      <c r="E58" s="34">
        <v>250</v>
      </c>
      <c r="F58" s="36"/>
      <c r="G58" s="36"/>
      <c r="H58" s="28">
        <f t="shared" si="1"/>
        <v>0</v>
      </c>
      <c r="I58" s="28"/>
      <c r="J58" s="28">
        <f t="shared" si="2"/>
        <v>0</v>
      </c>
      <c r="K58" s="28"/>
      <c r="L58" s="28">
        <f t="shared" si="3"/>
        <v>0</v>
      </c>
      <c r="M58" s="28"/>
    </row>
    <row r="59" spans="1:13">
      <c r="A59" s="5" t="str">
        <f>'TRB Record'!A57</f>
        <v>replicate 28</v>
      </c>
      <c r="C59" s="5">
        <f>'TRB Record'!C57</f>
        <v>0</v>
      </c>
      <c r="D59" s="35">
        <f>' Extractives'!F58*1000</f>
        <v>0</v>
      </c>
      <c r="E59" s="34">
        <v>250</v>
      </c>
      <c r="F59" s="36"/>
      <c r="G59" s="36"/>
      <c r="H59" s="28">
        <f t="shared" si="1"/>
        <v>0</v>
      </c>
      <c r="I59" s="28">
        <f>AVERAGE(H58:H59)</f>
        <v>0</v>
      </c>
      <c r="J59" s="28">
        <f t="shared" si="2"/>
        <v>0</v>
      </c>
      <c r="K59" s="28">
        <f>AVERAGE(J58:J59)</f>
        <v>0</v>
      </c>
      <c r="L59" s="28">
        <f t="shared" si="3"/>
        <v>0</v>
      </c>
      <c r="M59" s="28">
        <f>AVERAGE(L58:L59)</f>
        <v>0</v>
      </c>
    </row>
    <row r="60" spans="1:13">
      <c r="A60" s="5">
        <f>'TRB Record'!A58</f>
        <v>29</v>
      </c>
      <c r="C60" s="5">
        <f>'TRB Record'!C58</f>
        <v>0</v>
      </c>
      <c r="D60" s="35">
        <f>' Extractives'!F59*1000</f>
        <v>0</v>
      </c>
      <c r="E60" s="34">
        <v>250</v>
      </c>
      <c r="F60" s="36"/>
      <c r="G60" s="36"/>
      <c r="H60" s="28">
        <f t="shared" si="1"/>
        <v>0</v>
      </c>
      <c r="I60" s="28"/>
      <c r="J60" s="28">
        <f t="shared" si="2"/>
        <v>0</v>
      </c>
      <c r="K60" s="28"/>
      <c r="L60" s="28">
        <f t="shared" si="3"/>
        <v>0</v>
      </c>
      <c r="M60" s="28"/>
    </row>
    <row r="61" spans="1:13">
      <c r="A61" s="5" t="str">
        <f>'TRB Record'!A59</f>
        <v>replicate 29</v>
      </c>
      <c r="C61" s="5">
        <f>'TRB Record'!C59</f>
        <v>0</v>
      </c>
      <c r="D61" s="35">
        <f>' Extractives'!F60*1000</f>
        <v>0</v>
      </c>
      <c r="E61" s="34">
        <v>250</v>
      </c>
      <c r="F61" s="36"/>
      <c r="G61" s="36"/>
      <c r="H61" s="28">
        <f t="shared" si="1"/>
        <v>0</v>
      </c>
      <c r="I61" s="28">
        <f>AVERAGE(H60:H61)</f>
        <v>0</v>
      </c>
      <c r="J61" s="28">
        <f t="shared" si="2"/>
        <v>0</v>
      </c>
      <c r="K61" s="28">
        <f>AVERAGE(J60:J61)</f>
        <v>0</v>
      </c>
      <c r="L61" s="28">
        <f t="shared" si="3"/>
        <v>0</v>
      </c>
      <c r="M61" s="28">
        <f>AVERAGE(L60:L61)</f>
        <v>0</v>
      </c>
    </row>
    <row r="62" spans="1:13">
      <c r="A62" s="5">
        <f>'TRB Record'!A60</f>
        <v>30</v>
      </c>
      <c r="C62" s="5">
        <f>'TRB Record'!C60</f>
        <v>0</v>
      </c>
      <c r="D62" s="35">
        <f>' Extractives'!F61*1000</f>
        <v>0</v>
      </c>
      <c r="E62" s="34">
        <v>250</v>
      </c>
      <c r="F62" s="36"/>
      <c r="G62" s="36"/>
      <c r="H62" s="28">
        <f t="shared" si="1"/>
        <v>0</v>
      </c>
      <c r="I62" s="28"/>
      <c r="J62" s="28">
        <f t="shared" si="2"/>
        <v>0</v>
      </c>
      <c r="K62" s="28"/>
      <c r="L62" s="28">
        <f t="shared" si="3"/>
        <v>0</v>
      </c>
      <c r="M62" s="28"/>
    </row>
    <row r="63" spans="1:13">
      <c r="A63" s="5" t="str">
        <f>'TRB Record'!A61</f>
        <v>replicate 30</v>
      </c>
      <c r="C63" s="5">
        <f>'TRB Record'!C61</f>
        <v>0</v>
      </c>
      <c r="D63" s="35">
        <f>' Extractives'!F62*1000</f>
        <v>0</v>
      </c>
      <c r="E63" s="34">
        <v>250</v>
      </c>
      <c r="F63" s="36"/>
      <c r="G63" s="36"/>
      <c r="H63" s="28">
        <f t="shared" si="1"/>
        <v>0</v>
      </c>
      <c r="I63" s="28">
        <f>AVERAGE(H62:H63)</f>
        <v>0</v>
      </c>
      <c r="J63" s="28">
        <f t="shared" si="2"/>
        <v>0</v>
      </c>
      <c r="K63" s="28">
        <f>AVERAGE(J62:J63)</f>
        <v>0</v>
      </c>
      <c r="L63" s="28">
        <f t="shared" si="3"/>
        <v>0</v>
      </c>
      <c r="M63" s="28">
        <f>AVERAGE(L62:L63)</f>
        <v>0</v>
      </c>
    </row>
  </sheetData>
  <sheetProtection sheet="1" objects="1" scenarios="1"/>
  <mergeCells count="4">
    <mergeCell ref="F1:G1"/>
    <mergeCell ref="H1:K1"/>
    <mergeCell ref="F2:G2"/>
    <mergeCell ref="D2:E2"/>
  </mergeCells>
  <phoneticPr fontId="0"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ADC00-E03E-4322-89F4-C6F5A89FF063}">
  <sheetPr codeName="Sheet7">
    <pageSetUpPr fitToPage="1"/>
  </sheetPr>
  <dimension ref="A1:K62"/>
  <sheetViews>
    <sheetView workbookViewId="0">
      <pane xSplit="1" ySplit="2" topLeftCell="B3" activePane="bottomRight" state="frozen"/>
      <selection pane="bottomRight" activeCell="E6" sqref="E6"/>
      <selection pane="bottomLeft" activeCell="A62" sqref="A62:IV213"/>
      <selection pane="topRight" activeCell="A62" sqref="A62:IV213"/>
    </sheetView>
  </sheetViews>
  <sheetFormatPr defaultColWidth="10.85546875" defaultRowHeight="12"/>
  <cols>
    <col min="1" max="1" width="10.85546875" style="1" customWidth="1"/>
    <col min="2" max="2" width="16.42578125" style="6" customWidth="1"/>
    <col min="3" max="3" width="14.140625" style="2" bestFit="1" customWidth="1"/>
    <col min="4" max="5" width="8" style="1" customWidth="1"/>
    <col min="6" max="6" width="8" style="2" customWidth="1"/>
    <col min="7" max="9" width="8" style="1" customWidth="1"/>
    <col min="10" max="10" width="15" style="5" customWidth="1"/>
    <col min="11" max="11" width="14.85546875" style="5" customWidth="1"/>
    <col min="12" max="16384" width="10.85546875" style="5"/>
  </cols>
  <sheetData>
    <row r="1" spans="1:11">
      <c r="J1" s="86" t="s">
        <v>126</v>
      </c>
      <c r="K1" s="85"/>
    </row>
    <row r="2" spans="1:11" s="9" customFormat="1" ht="93">
      <c r="A2" s="9" t="s">
        <v>0</v>
      </c>
      <c r="B2" s="10" t="s">
        <v>48</v>
      </c>
      <c r="C2" s="60" t="s">
        <v>171</v>
      </c>
      <c r="D2" s="9" t="s">
        <v>93</v>
      </c>
      <c r="E2" s="9" t="s">
        <v>140</v>
      </c>
      <c r="F2" s="60" t="s">
        <v>172</v>
      </c>
      <c r="G2" s="9" t="s">
        <v>173</v>
      </c>
      <c r="H2" s="9" t="s">
        <v>174</v>
      </c>
      <c r="I2" s="9" t="s">
        <v>61</v>
      </c>
    </row>
    <row r="3" spans="1:11">
      <c r="A3" s="1">
        <f>'TRB Record'!A2</f>
        <v>1</v>
      </c>
      <c r="B3" s="6">
        <f>'TRB Record'!C2</f>
        <v>0</v>
      </c>
      <c r="D3" s="1">
        <f>Lignin!E2</f>
        <v>0</v>
      </c>
      <c r="E3" s="1">
        <f>Lignin!U2</f>
        <v>86.73</v>
      </c>
      <c r="G3" s="17">
        <f t="shared" ref="G3:G34" si="0">F3*E3</f>
        <v>0</v>
      </c>
      <c r="H3" s="17">
        <f>IF(D3=0,0,100*G3/D3)</f>
        <v>0</v>
      </c>
      <c r="I3" s="17"/>
    </row>
    <row r="4" spans="1:11">
      <c r="A4" s="1" t="str">
        <f>'TRB Record'!A3</f>
        <v>replicate 1</v>
      </c>
      <c r="B4" s="6">
        <f>'TRB Record'!C3</f>
        <v>0</v>
      </c>
      <c r="D4" s="1">
        <f>Lignin!E3</f>
        <v>0</v>
      </c>
      <c r="E4" s="1">
        <f>Lignin!U3</f>
        <v>86.73</v>
      </c>
      <c r="G4" s="17">
        <f t="shared" si="0"/>
        <v>0</v>
      </c>
      <c r="H4" s="17">
        <f t="shared" ref="H4:H62" si="1">IF(D4=0,0,100*G4/D4)</f>
        <v>0</v>
      </c>
      <c r="I4" s="17">
        <f>AVERAGE(H3:H4)</f>
        <v>0</v>
      </c>
    </row>
    <row r="5" spans="1:11">
      <c r="A5" s="1">
        <f>'TRB Record'!A4</f>
        <v>2</v>
      </c>
      <c r="B5" s="6">
        <f>'TRB Record'!C4</f>
        <v>0</v>
      </c>
      <c r="D5" s="1">
        <f>Lignin!E4</f>
        <v>0</v>
      </c>
      <c r="E5" s="1">
        <f>Lignin!U4</f>
        <v>86.73</v>
      </c>
      <c r="G5" s="17">
        <f t="shared" si="0"/>
        <v>0</v>
      </c>
      <c r="H5" s="17">
        <f t="shared" si="1"/>
        <v>0</v>
      </c>
      <c r="I5" s="17"/>
    </row>
    <row r="6" spans="1:11">
      <c r="A6" s="1" t="str">
        <f>'TRB Record'!A5</f>
        <v>replicate 2</v>
      </c>
      <c r="B6" s="6">
        <f>'TRB Record'!C5</f>
        <v>0</v>
      </c>
      <c r="D6" s="1">
        <f>Lignin!E5</f>
        <v>0</v>
      </c>
      <c r="E6" s="1">
        <f>Lignin!U5</f>
        <v>86.73</v>
      </c>
      <c r="G6" s="17">
        <f t="shared" si="0"/>
        <v>0</v>
      </c>
      <c r="H6" s="17">
        <f t="shared" si="1"/>
        <v>0</v>
      </c>
      <c r="I6" s="17">
        <f>AVERAGE(H5:H6)</f>
        <v>0</v>
      </c>
    </row>
    <row r="7" spans="1:11">
      <c r="A7" s="1">
        <f>'TRB Record'!A6</f>
        <v>3</v>
      </c>
      <c r="B7" s="6">
        <f>'TRB Record'!C6</f>
        <v>0</v>
      </c>
      <c r="D7" s="1">
        <f>Lignin!E6</f>
        <v>0</v>
      </c>
      <c r="E7" s="1">
        <f>Lignin!U6</f>
        <v>86.73</v>
      </c>
      <c r="G7" s="17">
        <f t="shared" si="0"/>
        <v>0</v>
      </c>
      <c r="H7" s="17">
        <f t="shared" si="1"/>
        <v>0</v>
      </c>
      <c r="I7" s="17"/>
    </row>
    <row r="8" spans="1:11">
      <c r="A8" s="1" t="str">
        <f>'TRB Record'!A7</f>
        <v>replicate 3</v>
      </c>
      <c r="B8" s="6">
        <f>'TRB Record'!C7</f>
        <v>0</v>
      </c>
      <c r="D8" s="1">
        <f>Lignin!E7</f>
        <v>0</v>
      </c>
      <c r="E8" s="1">
        <f>Lignin!U7</f>
        <v>86.73</v>
      </c>
      <c r="G8" s="17">
        <f t="shared" si="0"/>
        <v>0</v>
      </c>
      <c r="H8" s="17">
        <f t="shared" si="1"/>
        <v>0</v>
      </c>
      <c r="I8" s="17">
        <f>AVERAGE(H7:H8)</f>
        <v>0</v>
      </c>
    </row>
    <row r="9" spans="1:11">
      <c r="A9" s="1">
        <f>'TRB Record'!A8</f>
        <v>4</v>
      </c>
      <c r="B9" s="6">
        <f>'TRB Record'!C8</f>
        <v>0</v>
      </c>
      <c r="D9" s="1">
        <f>Lignin!E8</f>
        <v>0</v>
      </c>
      <c r="E9" s="1">
        <f>Lignin!U8</f>
        <v>86.73</v>
      </c>
      <c r="G9" s="17">
        <f t="shared" si="0"/>
        <v>0</v>
      </c>
      <c r="H9" s="17">
        <f t="shared" si="1"/>
        <v>0</v>
      </c>
      <c r="I9" s="17"/>
    </row>
    <row r="10" spans="1:11">
      <c r="A10" s="1" t="str">
        <f>'TRB Record'!A9</f>
        <v>replicate 4</v>
      </c>
      <c r="B10" s="6">
        <f>'TRB Record'!C9</f>
        <v>0</v>
      </c>
      <c r="D10" s="1">
        <f>Lignin!E9</f>
        <v>0</v>
      </c>
      <c r="E10" s="1">
        <f>Lignin!U9</f>
        <v>86.73</v>
      </c>
      <c r="G10" s="17">
        <f t="shared" si="0"/>
        <v>0</v>
      </c>
      <c r="H10" s="17">
        <f t="shared" si="1"/>
        <v>0</v>
      </c>
      <c r="I10" s="17">
        <f>AVERAGE(H9:H10)</f>
        <v>0</v>
      </c>
    </row>
    <row r="11" spans="1:11">
      <c r="A11" s="1">
        <f>'TRB Record'!A10</f>
        <v>5</v>
      </c>
      <c r="B11" s="6">
        <f>'TRB Record'!C10</f>
        <v>0</v>
      </c>
      <c r="D11" s="1">
        <f>Lignin!E10</f>
        <v>0</v>
      </c>
      <c r="E11" s="1">
        <f>Lignin!U10</f>
        <v>86.73</v>
      </c>
      <c r="G11" s="17">
        <f t="shared" si="0"/>
        <v>0</v>
      </c>
      <c r="H11" s="17">
        <f t="shared" si="1"/>
        <v>0</v>
      </c>
      <c r="I11" s="17"/>
    </row>
    <row r="12" spans="1:11">
      <c r="A12" s="1" t="str">
        <f>'TRB Record'!A11</f>
        <v>replicate 5</v>
      </c>
      <c r="B12" s="6">
        <f>'TRB Record'!C11</f>
        <v>0</v>
      </c>
      <c r="D12" s="1">
        <f>Lignin!E11</f>
        <v>0</v>
      </c>
      <c r="E12" s="1">
        <f>Lignin!U11</f>
        <v>86.73</v>
      </c>
      <c r="G12" s="17">
        <f t="shared" si="0"/>
        <v>0</v>
      </c>
      <c r="H12" s="17">
        <f t="shared" si="1"/>
        <v>0</v>
      </c>
      <c r="I12" s="17">
        <f>AVERAGE(H11:H12)</f>
        <v>0</v>
      </c>
    </row>
    <row r="13" spans="1:11">
      <c r="A13" s="1">
        <f>'TRB Record'!A12</f>
        <v>6</v>
      </c>
      <c r="B13" s="6">
        <f>'TRB Record'!C12</f>
        <v>0</v>
      </c>
      <c r="D13" s="1">
        <f>Lignin!E12</f>
        <v>0</v>
      </c>
      <c r="E13" s="1">
        <f>Lignin!U12</f>
        <v>86.73</v>
      </c>
      <c r="G13" s="17">
        <f t="shared" si="0"/>
        <v>0</v>
      </c>
      <c r="H13" s="17">
        <f t="shared" si="1"/>
        <v>0</v>
      </c>
      <c r="I13" s="17"/>
    </row>
    <row r="14" spans="1:11">
      <c r="A14" s="1" t="str">
        <f>'TRB Record'!A13</f>
        <v>replicate 6</v>
      </c>
      <c r="B14" s="6">
        <f>'TRB Record'!C13</f>
        <v>0</v>
      </c>
      <c r="D14" s="1">
        <f>Lignin!E13</f>
        <v>0</v>
      </c>
      <c r="E14" s="1">
        <f>Lignin!U13</f>
        <v>86.73</v>
      </c>
      <c r="G14" s="17">
        <f t="shared" si="0"/>
        <v>0</v>
      </c>
      <c r="H14" s="17">
        <f t="shared" si="1"/>
        <v>0</v>
      </c>
      <c r="I14" s="17">
        <f>AVERAGE(H13:H14)</f>
        <v>0</v>
      </c>
    </row>
    <row r="15" spans="1:11">
      <c r="A15" s="1">
        <f>'TRB Record'!A14</f>
        <v>7</v>
      </c>
      <c r="B15" s="6">
        <f>'TRB Record'!C14</f>
        <v>0</v>
      </c>
      <c r="D15" s="1">
        <f>Lignin!E14</f>
        <v>0</v>
      </c>
      <c r="E15" s="1">
        <f>Lignin!U14</f>
        <v>86.73</v>
      </c>
      <c r="G15" s="17">
        <f t="shared" si="0"/>
        <v>0</v>
      </c>
      <c r="H15" s="17">
        <f t="shared" si="1"/>
        <v>0</v>
      </c>
      <c r="I15" s="17"/>
    </row>
    <row r="16" spans="1:11">
      <c r="A16" s="1" t="str">
        <f>'TRB Record'!A15</f>
        <v>replicate 7</v>
      </c>
      <c r="B16" s="6">
        <f>'TRB Record'!C15</f>
        <v>0</v>
      </c>
      <c r="D16" s="1">
        <f>Lignin!E15</f>
        <v>0</v>
      </c>
      <c r="E16" s="1">
        <f>Lignin!U15</f>
        <v>86.73</v>
      </c>
      <c r="G16" s="17">
        <f t="shared" si="0"/>
        <v>0</v>
      </c>
      <c r="H16" s="17">
        <f t="shared" si="1"/>
        <v>0</v>
      </c>
      <c r="I16" s="17">
        <f>AVERAGE(H15:H16)</f>
        <v>0</v>
      </c>
    </row>
    <row r="17" spans="1:9">
      <c r="A17" s="1">
        <f>'TRB Record'!A16</f>
        <v>8</v>
      </c>
      <c r="B17" s="6">
        <f>'TRB Record'!C16</f>
        <v>0</v>
      </c>
      <c r="D17" s="1">
        <f>Lignin!E16</f>
        <v>0</v>
      </c>
      <c r="E17" s="1">
        <f>Lignin!U16</f>
        <v>86.73</v>
      </c>
      <c r="G17" s="17">
        <f t="shared" si="0"/>
        <v>0</v>
      </c>
      <c r="H17" s="17">
        <f t="shared" si="1"/>
        <v>0</v>
      </c>
      <c r="I17" s="17"/>
    </row>
    <row r="18" spans="1:9">
      <c r="A18" s="1" t="str">
        <f>'TRB Record'!A17</f>
        <v>replicate 8</v>
      </c>
      <c r="B18" s="6">
        <f>'TRB Record'!C17</f>
        <v>0</v>
      </c>
      <c r="D18" s="1">
        <f>Lignin!E17</f>
        <v>0</v>
      </c>
      <c r="E18" s="1">
        <f>Lignin!U17</f>
        <v>86.73</v>
      </c>
      <c r="G18" s="17">
        <f t="shared" si="0"/>
        <v>0</v>
      </c>
      <c r="H18" s="17">
        <f t="shared" si="1"/>
        <v>0</v>
      </c>
      <c r="I18" s="17">
        <f>AVERAGE(H17:H18)</f>
        <v>0</v>
      </c>
    </row>
    <row r="19" spans="1:9">
      <c r="A19" s="1">
        <f>'TRB Record'!A18</f>
        <v>9</v>
      </c>
      <c r="B19" s="6">
        <f>'TRB Record'!C18</f>
        <v>0</v>
      </c>
      <c r="D19" s="1">
        <f>Lignin!E18</f>
        <v>0</v>
      </c>
      <c r="E19" s="1">
        <f>Lignin!U18</f>
        <v>86.73</v>
      </c>
      <c r="G19" s="17">
        <f t="shared" si="0"/>
        <v>0</v>
      </c>
      <c r="H19" s="17">
        <f t="shared" si="1"/>
        <v>0</v>
      </c>
      <c r="I19" s="17"/>
    </row>
    <row r="20" spans="1:9">
      <c r="A20" s="1" t="str">
        <f>'TRB Record'!A19</f>
        <v>replicate 9</v>
      </c>
      <c r="B20" s="6">
        <f>'TRB Record'!C19</f>
        <v>0</v>
      </c>
      <c r="D20" s="1">
        <f>Lignin!E19</f>
        <v>0</v>
      </c>
      <c r="E20" s="1">
        <f>Lignin!U19</f>
        <v>86.73</v>
      </c>
      <c r="G20" s="17">
        <f t="shared" si="0"/>
        <v>0</v>
      </c>
      <c r="H20" s="17">
        <f t="shared" si="1"/>
        <v>0</v>
      </c>
      <c r="I20" s="17">
        <f>AVERAGE(H19:H20)</f>
        <v>0</v>
      </c>
    </row>
    <row r="21" spans="1:9">
      <c r="A21" s="1">
        <f>'TRB Record'!A20</f>
        <v>10</v>
      </c>
      <c r="B21" s="6">
        <f>'TRB Record'!C20</f>
        <v>0</v>
      </c>
      <c r="D21" s="1">
        <f>Lignin!E20</f>
        <v>0</v>
      </c>
      <c r="E21" s="1">
        <f>Lignin!U20</f>
        <v>86.73</v>
      </c>
      <c r="G21" s="17">
        <f t="shared" si="0"/>
        <v>0</v>
      </c>
      <c r="H21" s="17">
        <f t="shared" si="1"/>
        <v>0</v>
      </c>
      <c r="I21" s="17"/>
    </row>
    <row r="22" spans="1:9">
      <c r="A22" s="1" t="str">
        <f>'TRB Record'!A21</f>
        <v>replicate 10</v>
      </c>
      <c r="B22" s="6">
        <f>'TRB Record'!C21</f>
        <v>0</v>
      </c>
      <c r="D22" s="1">
        <f>Lignin!E21</f>
        <v>0</v>
      </c>
      <c r="E22" s="1">
        <f>Lignin!U21</f>
        <v>86.73</v>
      </c>
      <c r="G22" s="17">
        <f t="shared" si="0"/>
        <v>0</v>
      </c>
      <c r="H22" s="17">
        <f t="shared" si="1"/>
        <v>0</v>
      </c>
      <c r="I22" s="17">
        <f>AVERAGE(H21:H22)</f>
        <v>0</v>
      </c>
    </row>
    <row r="23" spans="1:9">
      <c r="A23" s="1">
        <f>'TRB Record'!A22</f>
        <v>11</v>
      </c>
      <c r="B23" s="6">
        <f>'TRB Record'!C22</f>
        <v>0</v>
      </c>
      <c r="D23" s="1">
        <f>Lignin!E22</f>
        <v>0</v>
      </c>
      <c r="E23" s="1">
        <f>Lignin!U22</f>
        <v>86.73</v>
      </c>
      <c r="G23" s="17">
        <f t="shared" si="0"/>
        <v>0</v>
      </c>
      <c r="H23" s="17">
        <f t="shared" si="1"/>
        <v>0</v>
      </c>
      <c r="I23" s="17"/>
    </row>
    <row r="24" spans="1:9">
      <c r="A24" s="1" t="str">
        <f>'TRB Record'!A23</f>
        <v>replicate 11</v>
      </c>
      <c r="B24" s="6">
        <f>'TRB Record'!C23</f>
        <v>0</v>
      </c>
      <c r="D24" s="1">
        <f>Lignin!E23</f>
        <v>0</v>
      </c>
      <c r="E24" s="1">
        <f>Lignin!U23</f>
        <v>86.73</v>
      </c>
      <c r="G24" s="17">
        <f t="shared" si="0"/>
        <v>0</v>
      </c>
      <c r="H24" s="17">
        <f t="shared" si="1"/>
        <v>0</v>
      </c>
      <c r="I24" s="17">
        <f>AVERAGE(H23:H24)</f>
        <v>0</v>
      </c>
    </row>
    <row r="25" spans="1:9">
      <c r="A25" s="1">
        <f>'TRB Record'!A24</f>
        <v>12</v>
      </c>
      <c r="B25" s="6">
        <f>'TRB Record'!C24</f>
        <v>0</v>
      </c>
      <c r="D25" s="1">
        <f>Lignin!E24</f>
        <v>0</v>
      </c>
      <c r="E25" s="1">
        <f>Lignin!U24</f>
        <v>86.73</v>
      </c>
      <c r="G25" s="17">
        <f t="shared" si="0"/>
        <v>0</v>
      </c>
      <c r="H25" s="17">
        <f t="shared" si="1"/>
        <v>0</v>
      </c>
      <c r="I25" s="17"/>
    </row>
    <row r="26" spans="1:9">
      <c r="A26" s="1" t="str">
        <f>'TRB Record'!A25</f>
        <v>replicate 12</v>
      </c>
      <c r="B26" s="6">
        <f>'TRB Record'!C25</f>
        <v>0</v>
      </c>
      <c r="D26" s="1">
        <f>Lignin!E25</f>
        <v>0</v>
      </c>
      <c r="E26" s="1">
        <f>Lignin!U25</f>
        <v>86.73</v>
      </c>
      <c r="G26" s="17">
        <f t="shared" si="0"/>
        <v>0</v>
      </c>
      <c r="H26" s="17">
        <f t="shared" si="1"/>
        <v>0</v>
      </c>
      <c r="I26" s="17">
        <f>AVERAGE(H25:H26)</f>
        <v>0</v>
      </c>
    </row>
    <row r="27" spans="1:9">
      <c r="A27" s="1">
        <f>'TRB Record'!A26</f>
        <v>13</v>
      </c>
      <c r="B27" s="6">
        <f>'TRB Record'!C26</f>
        <v>0</v>
      </c>
      <c r="D27" s="1">
        <f>Lignin!E26</f>
        <v>0</v>
      </c>
      <c r="E27" s="1">
        <f>Lignin!U26</f>
        <v>86.73</v>
      </c>
      <c r="G27" s="17">
        <f t="shared" si="0"/>
        <v>0</v>
      </c>
      <c r="H27" s="17">
        <f t="shared" si="1"/>
        <v>0</v>
      </c>
      <c r="I27" s="17"/>
    </row>
    <row r="28" spans="1:9">
      <c r="A28" s="1" t="str">
        <f>'TRB Record'!A27</f>
        <v>replicate 13</v>
      </c>
      <c r="B28" s="6">
        <f>'TRB Record'!C27</f>
        <v>0</v>
      </c>
      <c r="D28" s="1">
        <f>Lignin!E27</f>
        <v>0</v>
      </c>
      <c r="E28" s="1">
        <f>Lignin!U27</f>
        <v>86.73</v>
      </c>
      <c r="G28" s="17">
        <f t="shared" si="0"/>
        <v>0</v>
      </c>
      <c r="H28" s="17">
        <f t="shared" si="1"/>
        <v>0</v>
      </c>
      <c r="I28" s="17">
        <f>AVERAGE(H27:H28)</f>
        <v>0</v>
      </c>
    </row>
    <row r="29" spans="1:9">
      <c r="A29" s="1">
        <f>'TRB Record'!A28</f>
        <v>14</v>
      </c>
      <c r="B29" s="6">
        <f>'TRB Record'!C28</f>
        <v>0</v>
      </c>
      <c r="D29" s="1">
        <f>Lignin!E28</f>
        <v>0</v>
      </c>
      <c r="E29" s="1">
        <f>Lignin!U28</f>
        <v>86.73</v>
      </c>
      <c r="G29" s="17">
        <f t="shared" si="0"/>
        <v>0</v>
      </c>
      <c r="H29" s="17">
        <f t="shared" si="1"/>
        <v>0</v>
      </c>
      <c r="I29" s="17"/>
    </row>
    <row r="30" spans="1:9">
      <c r="A30" s="1" t="str">
        <f>'TRB Record'!A29</f>
        <v>replicate 14</v>
      </c>
      <c r="B30" s="6">
        <f>'TRB Record'!C29</f>
        <v>0</v>
      </c>
      <c r="D30" s="1">
        <f>Lignin!E29</f>
        <v>0</v>
      </c>
      <c r="E30" s="1">
        <f>Lignin!U29</f>
        <v>86.73</v>
      </c>
      <c r="G30" s="17">
        <f t="shared" si="0"/>
        <v>0</v>
      </c>
      <c r="H30" s="17">
        <f t="shared" si="1"/>
        <v>0</v>
      </c>
      <c r="I30" s="17">
        <f>AVERAGE(H29:H30)</f>
        <v>0</v>
      </c>
    </row>
    <row r="31" spans="1:9">
      <c r="A31" s="1">
        <f>'TRB Record'!A30</f>
        <v>15</v>
      </c>
      <c r="B31" s="6">
        <f>'TRB Record'!C30</f>
        <v>0</v>
      </c>
      <c r="D31" s="1">
        <f>Lignin!E30</f>
        <v>0</v>
      </c>
      <c r="E31" s="1">
        <f>Lignin!U30</f>
        <v>86.73</v>
      </c>
      <c r="G31" s="17">
        <f t="shared" si="0"/>
        <v>0</v>
      </c>
      <c r="H31" s="17">
        <f t="shared" si="1"/>
        <v>0</v>
      </c>
      <c r="I31" s="17"/>
    </row>
    <row r="32" spans="1:9">
      <c r="A32" s="1" t="str">
        <f>'TRB Record'!A31</f>
        <v>replicate 15</v>
      </c>
      <c r="B32" s="6">
        <f>'TRB Record'!C31</f>
        <v>0</v>
      </c>
      <c r="D32" s="1">
        <f>Lignin!E31</f>
        <v>0</v>
      </c>
      <c r="E32" s="1">
        <f>Lignin!U31</f>
        <v>86.73</v>
      </c>
      <c r="G32" s="17">
        <f t="shared" si="0"/>
        <v>0</v>
      </c>
      <c r="H32" s="17">
        <f t="shared" si="1"/>
        <v>0</v>
      </c>
      <c r="I32" s="17">
        <f>AVERAGE(H31:H32)</f>
        <v>0</v>
      </c>
    </row>
    <row r="33" spans="1:9">
      <c r="A33" s="1">
        <f>'TRB Record'!A32</f>
        <v>16</v>
      </c>
      <c r="B33" s="6">
        <f>'TRB Record'!C32</f>
        <v>0</v>
      </c>
      <c r="D33" s="1">
        <f>Lignin!E32</f>
        <v>0</v>
      </c>
      <c r="E33" s="1">
        <f>Lignin!U32</f>
        <v>86.73</v>
      </c>
      <c r="G33" s="17">
        <f t="shared" si="0"/>
        <v>0</v>
      </c>
      <c r="H33" s="17">
        <f t="shared" si="1"/>
        <v>0</v>
      </c>
      <c r="I33" s="17"/>
    </row>
    <row r="34" spans="1:9">
      <c r="A34" s="1" t="str">
        <f>'TRB Record'!A33</f>
        <v>replicate 16</v>
      </c>
      <c r="B34" s="6">
        <f>'TRB Record'!C33</f>
        <v>0</v>
      </c>
      <c r="D34" s="1">
        <f>Lignin!E33</f>
        <v>0</v>
      </c>
      <c r="E34" s="1">
        <f>Lignin!U33</f>
        <v>86.73</v>
      </c>
      <c r="G34" s="17">
        <f t="shared" si="0"/>
        <v>0</v>
      </c>
      <c r="H34" s="17">
        <f t="shared" si="1"/>
        <v>0</v>
      </c>
      <c r="I34" s="17">
        <f>AVERAGE(H33:H34)</f>
        <v>0</v>
      </c>
    </row>
    <row r="35" spans="1:9">
      <c r="A35" s="1">
        <f>'TRB Record'!A34</f>
        <v>17</v>
      </c>
      <c r="B35" s="6">
        <f>'TRB Record'!C34</f>
        <v>0</v>
      </c>
      <c r="D35" s="1">
        <f>Lignin!E34</f>
        <v>0</v>
      </c>
      <c r="E35" s="1">
        <f>Lignin!U34</f>
        <v>86.73</v>
      </c>
      <c r="G35" s="17">
        <f t="shared" ref="G35:G62" si="2">F35*E35</f>
        <v>0</v>
      </c>
      <c r="H35" s="17">
        <f t="shared" si="1"/>
        <v>0</v>
      </c>
      <c r="I35" s="17"/>
    </row>
    <row r="36" spans="1:9">
      <c r="A36" s="1" t="str">
        <f>'TRB Record'!A35</f>
        <v>replicate 17</v>
      </c>
      <c r="B36" s="6">
        <f>'TRB Record'!C35</f>
        <v>0</v>
      </c>
      <c r="D36" s="1">
        <f>Lignin!E35</f>
        <v>0</v>
      </c>
      <c r="E36" s="1">
        <f>Lignin!U35</f>
        <v>86.73</v>
      </c>
      <c r="G36" s="17">
        <f t="shared" si="2"/>
        <v>0</v>
      </c>
      <c r="H36" s="17">
        <f t="shared" si="1"/>
        <v>0</v>
      </c>
      <c r="I36" s="17">
        <f>AVERAGE(H35:H36)</f>
        <v>0</v>
      </c>
    </row>
    <row r="37" spans="1:9">
      <c r="A37" s="1">
        <f>'TRB Record'!A36</f>
        <v>18</v>
      </c>
      <c r="B37" s="6">
        <f>'TRB Record'!C36</f>
        <v>0</v>
      </c>
      <c r="D37" s="1">
        <f>Lignin!E36</f>
        <v>0</v>
      </c>
      <c r="E37" s="1">
        <f>Lignin!U36</f>
        <v>86.73</v>
      </c>
      <c r="G37" s="17">
        <f t="shared" si="2"/>
        <v>0</v>
      </c>
      <c r="H37" s="17">
        <f t="shared" si="1"/>
        <v>0</v>
      </c>
      <c r="I37" s="17"/>
    </row>
    <row r="38" spans="1:9">
      <c r="A38" s="1" t="str">
        <f>'TRB Record'!A37</f>
        <v>replicate 18</v>
      </c>
      <c r="B38" s="6">
        <f>'TRB Record'!C37</f>
        <v>0</v>
      </c>
      <c r="D38" s="1">
        <f>Lignin!E37</f>
        <v>0</v>
      </c>
      <c r="E38" s="1">
        <f>Lignin!U37</f>
        <v>86.73</v>
      </c>
      <c r="G38" s="17">
        <f t="shared" si="2"/>
        <v>0</v>
      </c>
      <c r="H38" s="17">
        <f t="shared" si="1"/>
        <v>0</v>
      </c>
      <c r="I38" s="17">
        <f>AVERAGE(H37:H38)</f>
        <v>0</v>
      </c>
    </row>
    <row r="39" spans="1:9">
      <c r="A39" s="1">
        <f>'TRB Record'!A38</f>
        <v>19</v>
      </c>
      <c r="B39" s="6">
        <f>'TRB Record'!C38</f>
        <v>0</v>
      </c>
      <c r="D39" s="1">
        <f>Lignin!E38</f>
        <v>0</v>
      </c>
      <c r="E39" s="1">
        <f>Lignin!U38</f>
        <v>86.73</v>
      </c>
      <c r="G39" s="17">
        <f t="shared" si="2"/>
        <v>0</v>
      </c>
      <c r="H39" s="17">
        <f t="shared" si="1"/>
        <v>0</v>
      </c>
      <c r="I39" s="17"/>
    </row>
    <row r="40" spans="1:9">
      <c r="A40" s="1" t="str">
        <f>'TRB Record'!A39</f>
        <v>replicate 19</v>
      </c>
      <c r="B40" s="6">
        <f>'TRB Record'!C39</f>
        <v>0</v>
      </c>
      <c r="D40" s="1">
        <f>Lignin!E39</f>
        <v>0</v>
      </c>
      <c r="E40" s="1">
        <f>Lignin!U39</f>
        <v>86.73</v>
      </c>
      <c r="G40" s="17">
        <f t="shared" si="2"/>
        <v>0</v>
      </c>
      <c r="H40" s="17">
        <f t="shared" si="1"/>
        <v>0</v>
      </c>
      <c r="I40" s="17">
        <f>AVERAGE(H39:H40)</f>
        <v>0</v>
      </c>
    </row>
    <row r="41" spans="1:9">
      <c r="A41" s="1">
        <f>'TRB Record'!A40</f>
        <v>20</v>
      </c>
      <c r="B41" s="6">
        <f>'TRB Record'!C40</f>
        <v>0</v>
      </c>
      <c r="D41" s="1">
        <f>Lignin!E40</f>
        <v>0</v>
      </c>
      <c r="E41" s="1">
        <f>Lignin!U40</f>
        <v>86.73</v>
      </c>
      <c r="G41" s="17">
        <f t="shared" si="2"/>
        <v>0</v>
      </c>
      <c r="H41" s="17">
        <f t="shared" si="1"/>
        <v>0</v>
      </c>
      <c r="I41" s="17"/>
    </row>
    <row r="42" spans="1:9">
      <c r="A42" s="1" t="str">
        <f>'TRB Record'!A41</f>
        <v>replicate 20</v>
      </c>
      <c r="B42" s="6">
        <f>'TRB Record'!C41</f>
        <v>0</v>
      </c>
      <c r="D42" s="1">
        <f>Lignin!E41</f>
        <v>0</v>
      </c>
      <c r="E42" s="1">
        <f>Lignin!U41</f>
        <v>86.73</v>
      </c>
      <c r="G42" s="17">
        <f t="shared" si="2"/>
        <v>0</v>
      </c>
      <c r="H42" s="17">
        <f t="shared" si="1"/>
        <v>0</v>
      </c>
      <c r="I42" s="17">
        <f>AVERAGE(H41:H42)</f>
        <v>0</v>
      </c>
    </row>
    <row r="43" spans="1:9">
      <c r="A43" s="1">
        <f>'TRB Record'!A42</f>
        <v>21</v>
      </c>
      <c r="B43" s="6">
        <f>'TRB Record'!C42</f>
        <v>0</v>
      </c>
      <c r="D43" s="1">
        <f>Lignin!E42</f>
        <v>0</v>
      </c>
      <c r="E43" s="1">
        <f>Lignin!U42</f>
        <v>86.73</v>
      </c>
      <c r="G43" s="17">
        <f t="shared" si="2"/>
        <v>0</v>
      </c>
      <c r="H43" s="17">
        <f t="shared" si="1"/>
        <v>0</v>
      </c>
      <c r="I43" s="17"/>
    </row>
    <row r="44" spans="1:9">
      <c r="A44" s="1" t="str">
        <f>'TRB Record'!A43</f>
        <v>replicate 21</v>
      </c>
      <c r="B44" s="6">
        <f>'TRB Record'!C43</f>
        <v>0</v>
      </c>
      <c r="D44" s="1">
        <f>Lignin!E43</f>
        <v>0</v>
      </c>
      <c r="E44" s="1">
        <f>Lignin!U43</f>
        <v>86.73</v>
      </c>
      <c r="G44" s="17">
        <f t="shared" si="2"/>
        <v>0</v>
      </c>
      <c r="H44" s="17">
        <f t="shared" si="1"/>
        <v>0</v>
      </c>
      <c r="I44" s="17">
        <f>AVERAGE(H43:H44)</f>
        <v>0</v>
      </c>
    </row>
    <row r="45" spans="1:9">
      <c r="A45" s="1">
        <f>'TRB Record'!A44</f>
        <v>22</v>
      </c>
      <c r="B45" s="6">
        <f>'TRB Record'!C44</f>
        <v>0</v>
      </c>
      <c r="D45" s="1">
        <f>Lignin!E44</f>
        <v>0</v>
      </c>
      <c r="E45" s="1">
        <f>Lignin!U44</f>
        <v>86.73</v>
      </c>
      <c r="G45" s="17">
        <f t="shared" si="2"/>
        <v>0</v>
      </c>
      <c r="H45" s="17">
        <f t="shared" si="1"/>
        <v>0</v>
      </c>
      <c r="I45" s="17"/>
    </row>
    <row r="46" spans="1:9">
      <c r="A46" s="1" t="str">
        <f>'TRB Record'!A45</f>
        <v>replicate 22</v>
      </c>
      <c r="B46" s="6">
        <f>'TRB Record'!C45</f>
        <v>0</v>
      </c>
      <c r="D46" s="1">
        <f>Lignin!E45</f>
        <v>0</v>
      </c>
      <c r="E46" s="1">
        <f>Lignin!U45</f>
        <v>86.73</v>
      </c>
      <c r="G46" s="17">
        <f t="shared" si="2"/>
        <v>0</v>
      </c>
      <c r="H46" s="17">
        <f t="shared" si="1"/>
        <v>0</v>
      </c>
      <c r="I46" s="17">
        <f>AVERAGE(H45:H46)</f>
        <v>0</v>
      </c>
    </row>
    <row r="47" spans="1:9">
      <c r="A47" s="1">
        <f>'TRB Record'!A46</f>
        <v>23</v>
      </c>
      <c r="B47" s="6">
        <f>'TRB Record'!C46</f>
        <v>0</v>
      </c>
      <c r="D47" s="1">
        <f>Lignin!E46</f>
        <v>0</v>
      </c>
      <c r="E47" s="1">
        <f>Lignin!U46</f>
        <v>86.73</v>
      </c>
      <c r="G47" s="17">
        <f t="shared" si="2"/>
        <v>0</v>
      </c>
      <c r="H47" s="17">
        <f t="shared" si="1"/>
        <v>0</v>
      </c>
      <c r="I47" s="17"/>
    </row>
    <row r="48" spans="1:9">
      <c r="A48" s="1" t="str">
        <f>'TRB Record'!A47</f>
        <v>replicate 23</v>
      </c>
      <c r="B48" s="6">
        <f>'TRB Record'!C47</f>
        <v>0</v>
      </c>
      <c r="D48" s="1">
        <f>Lignin!E47</f>
        <v>0</v>
      </c>
      <c r="E48" s="1">
        <f>Lignin!U47</f>
        <v>86.73</v>
      </c>
      <c r="G48" s="17">
        <f t="shared" si="2"/>
        <v>0</v>
      </c>
      <c r="H48" s="17">
        <f t="shared" si="1"/>
        <v>0</v>
      </c>
      <c r="I48" s="17">
        <f>AVERAGE(H47:H48)</f>
        <v>0</v>
      </c>
    </row>
    <row r="49" spans="1:9">
      <c r="A49" s="1">
        <f>'TRB Record'!A48</f>
        <v>24</v>
      </c>
      <c r="B49" s="6">
        <f>'TRB Record'!C48</f>
        <v>0</v>
      </c>
      <c r="D49" s="1">
        <f>Lignin!E48</f>
        <v>0</v>
      </c>
      <c r="E49" s="1">
        <f>Lignin!U48</f>
        <v>86.73</v>
      </c>
      <c r="G49" s="17">
        <f t="shared" si="2"/>
        <v>0</v>
      </c>
      <c r="H49" s="17">
        <f t="shared" si="1"/>
        <v>0</v>
      </c>
      <c r="I49" s="17"/>
    </row>
    <row r="50" spans="1:9">
      <c r="A50" s="1" t="str">
        <f>'TRB Record'!A49</f>
        <v>replicate 24</v>
      </c>
      <c r="B50" s="6">
        <f>'TRB Record'!C49</f>
        <v>0</v>
      </c>
      <c r="D50" s="1">
        <f>Lignin!E49</f>
        <v>0</v>
      </c>
      <c r="E50" s="1">
        <f>Lignin!U49</f>
        <v>86.73</v>
      </c>
      <c r="G50" s="17">
        <f t="shared" si="2"/>
        <v>0</v>
      </c>
      <c r="H50" s="17">
        <f t="shared" si="1"/>
        <v>0</v>
      </c>
      <c r="I50" s="17">
        <f>AVERAGE(H49:H50)</f>
        <v>0</v>
      </c>
    </row>
    <row r="51" spans="1:9">
      <c r="A51" s="1">
        <f>'TRB Record'!A50</f>
        <v>25</v>
      </c>
      <c r="B51" s="6">
        <f>'TRB Record'!C50</f>
        <v>0</v>
      </c>
      <c r="D51" s="1">
        <f>Lignin!E50</f>
        <v>0</v>
      </c>
      <c r="E51" s="1">
        <f>Lignin!U50</f>
        <v>86.73</v>
      </c>
      <c r="G51" s="17">
        <f t="shared" si="2"/>
        <v>0</v>
      </c>
      <c r="H51" s="17">
        <f t="shared" si="1"/>
        <v>0</v>
      </c>
      <c r="I51" s="17"/>
    </row>
    <row r="52" spans="1:9">
      <c r="A52" s="1" t="str">
        <f>'TRB Record'!A51</f>
        <v>replicate 25</v>
      </c>
      <c r="B52" s="6">
        <f>'TRB Record'!C51</f>
        <v>0</v>
      </c>
      <c r="D52" s="1">
        <f>Lignin!E51</f>
        <v>0</v>
      </c>
      <c r="E52" s="1">
        <f>Lignin!U51</f>
        <v>86.73</v>
      </c>
      <c r="G52" s="17">
        <f t="shared" si="2"/>
        <v>0</v>
      </c>
      <c r="H52" s="17">
        <f t="shared" si="1"/>
        <v>0</v>
      </c>
      <c r="I52" s="17">
        <f>AVERAGE(H51:H52)</f>
        <v>0</v>
      </c>
    </row>
    <row r="53" spans="1:9">
      <c r="A53" s="1">
        <f>'TRB Record'!A52</f>
        <v>26</v>
      </c>
      <c r="B53" s="6">
        <f>'TRB Record'!C52</f>
        <v>0</v>
      </c>
      <c r="D53" s="1">
        <f>Lignin!E52</f>
        <v>0</v>
      </c>
      <c r="E53" s="1">
        <f>Lignin!U52</f>
        <v>86.73</v>
      </c>
      <c r="G53" s="17">
        <f t="shared" si="2"/>
        <v>0</v>
      </c>
      <c r="H53" s="17">
        <f t="shared" si="1"/>
        <v>0</v>
      </c>
      <c r="I53" s="17"/>
    </row>
    <row r="54" spans="1:9">
      <c r="A54" s="1" t="str">
        <f>'TRB Record'!A53</f>
        <v>replicate 26</v>
      </c>
      <c r="B54" s="6">
        <f>'TRB Record'!C53</f>
        <v>0</v>
      </c>
      <c r="D54" s="1">
        <f>Lignin!E53</f>
        <v>0</v>
      </c>
      <c r="E54" s="1">
        <f>Lignin!U53</f>
        <v>86.73</v>
      </c>
      <c r="G54" s="17">
        <f t="shared" si="2"/>
        <v>0</v>
      </c>
      <c r="H54" s="17">
        <f t="shared" si="1"/>
        <v>0</v>
      </c>
      <c r="I54" s="17">
        <f>AVERAGE(H53:H54)</f>
        <v>0</v>
      </c>
    </row>
    <row r="55" spans="1:9">
      <c r="A55" s="1">
        <f>'TRB Record'!A54</f>
        <v>27</v>
      </c>
      <c r="B55" s="6">
        <f>'TRB Record'!C54</f>
        <v>0</v>
      </c>
      <c r="D55" s="1">
        <f>Lignin!E54</f>
        <v>0</v>
      </c>
      <c r="E55" s="1">
        <f>Lignin!U54</f>
        <v>86.73</v>
      </c>
      <c r="G55" s="17">
        <f t="shared" si="2"/>
        <v>0</v>
      </c>
      <c r="H55" s="17">
        <f t="shared" si="1"/>
        <v>0</v>
      </c>
      <c r="I55" s="17"/>
    </row>
    <row r="56" spans="1:9">
      <c r="A56" s="1" t="str">
        <f>'TRB Record'!A55</f>
        <v>replicate 27</v>
      </c>
      <c r="B56" s="6">
        <f>'TRB Record'!C55</f>
        <v>0</v>
      </c>
      <c r="D56" s="1">
        <f>Lignin!E55</f>
        <v>0</v>
      </c>
      <c r="E56" s="1">
        <f>Lignin!U55</f>
        <v>86.73</v>
      </c>
      <c r="G56" s="17">
        <f t="shared" si="2"/>
        <v>0</v>
      </c>
      <c r="H56" s="17">
        <f t="shared" si="1"/>
        <v>0</v>
      </c>
      <c r="I56" s="17">
        <f>AVERAGE(H55:H56)</f>
        <v>0</v>
      </c>
    </row>
    <row r="57" spans="1:9">
      <c r="A57" s="1">
        <f>'TRB Record'!A56</f>
        <v>28</v>
      </c>
      <c r="B57" s="6">
        <f>'TRB Record'!C56</f>
        <v>0</v>
      </c>
      <c r="D57" s="1">
        <f>Lignin!E56</f>
        <v>0</v>
      </c>
      <c r="E57" s="1">
        <f>Lignin!U56</f>
        <v>86.73</v>
      </c>
      <c r="G57" s="17">
        <f t="shared" si="2"/>
        <v>0</v>
      </c>
      <c r="H57" s="17">
        <f t="shared" si="1"/>
        <v>0</v>
      </c>
      <c r="I57" s="17"/>
    </row>
    <row r="58" spans="1:9">
      <c r="A58" s="1" t="str">
        <f>'TRB Record'!A57</f>
        <v>replicate 28</v>
      </c>
      <c r="B58" s="6">
        <f>'TRB Record'!C57</f>
        <v>0</v>
      </c>
      <c r="D58" s="1">
        <f>Lignin!E57</f>
        <v>0</v>
      </c>
      <c r="E58" s="1">
        <f>Lignin!U57</f>
        <v>86.73</v>
      </c>
      <c r="G58" s="17">
        <f t="shared" si="2"/>
        <v>0</v>
      </c>
      <c r="H58" s="17">
        <f t="shared" si="1"/>
        <v>0</v>
      </c>
      <c r="I58" s="17">
        <f>AVERAGE(H57:H58)</f>
        <v>0</v>
      </c>
    </row>
    <row r="59" spans="1:9">
      <c r="A59" s="1">
        <f>'TRB Record'!A58</f>
        <v>29</v>
      </c>
      <c r="B59" s="6">
        <f>'TRB Record'!C58</f>
        <v>0</v>
      </c>
      <c r="D59" s="1">
        <f>Lignin!E58</f>
        <v>0</v>
      </c>
      <c r="E59" s="1">
        <f>Lignin!U58</f>
        <v>86.73</v>
      </c>
      <c r="G59" s="17">
        <f t="shared" si="2"/>
        <v>0</v>
      </c>
      <c r="H59" s="17">
        <f t="shared" si="1"/>
        <v>0</v>
      </c>
      <c r="I59" s="17"/>
    </row>
    <row r="60" spans="1:9">
      <c r="A60" s="1" t="str">
        <f>'TRB Record'!A59</f>
        <v>replicate 29</v>
      </c>
      <c r="B60" s="6">
        <f>'TRB Record'!C59</f>
        <v>0</v>
      </c>
      <c r="D60" s="1">
        <f>Lignin!E59</f>
        <v>0</v>
      </c>
      <c r="E60" s="1">
        <f>Lignin!U59</f>
        <v>86.73</v>
      </c>
      <c r="G60" s="17">
        <f t="shared" si="2"/>
        <v>0</v>
      </c>
      <c r="H60" s="17">
        <f t="shared" si="1"/>
        <v>0</v>
      </c>
      <c r="I60" s="17">
        <f>AVERAGE(H59:H60)</f>
        <v>0</v>
      </c>
    </row>
    <row r="61" spans="1:9">
      <c r="A61" s="1">
        <f>'TRB Record'!A60</f>
        <v>30</v>
      </c>
      <c r="B61" s="6">
        <f>'TRB Record'!C60</f>
        <v>0</v>
      </c>
      <c r="D61" s="1">
        <f>Lignin!E60</f>
        <v>0</v>
      </c>
      <c r="E61" s="1">
        <f>Lignin!U60</f>
        <v>86.73</v>
      </c>
      <c r="G61" s="17">
        <f t="shared" si="2"/>
        <v>0</v>
      </c>
      <c r="H61" s="17">
        <f t="shared" si="1"/>
        <v>0</v>
      </c>
      <c r="I61" s="17"/>
    </row>
    <row r="62" spans="1:9">
      <c r="A62" s="1" t="str">
        <f>'TRB Record'!A61</f>
        <v>replicate 30</v>
      </c>
      <c r="B62" s="6">
        <f>'TRB Record'!C61</f>
        <v>0</v>
      </c>
      <c r="D62" s="1">
        <f>Lignin!E61</f>
        <v>0</v>
      </c>
      <c r="E62" s="1">
        <f>Lignin!U61</f>
        <v>86.73</v>
      </c>
      <c r="G62" s="17">
        <f t="shared" si="2"/>
        <v>0</v>
      </c>
      <c r="H62" s="17">
        <f t="shared" si="1"/>
        <v>0</v>
      </c>
      <c r="I62" s="17">
        <f>AVERAGE(H61:H62)</f>
        <v>0</v>
      </c>
    </row>
  </sheetData>
  <sheetProtection sheet="1" objects="1" scenarios="1"/>
  <phoneticPr fontId="0"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E466-B101-4A41-8A3F-0239AE4158EF}">
  <sheetPr codeName="Sheet8">
    <pageSetUpPr fitToPage="1"/>
  </sheetPr>
  <dimension ref="A1:L62"/>
  <sheetViews>
    <sheetView workbookViewId="0">
      <selection activeCell="C3" sqref="C3"/>
    </sheetView>
  </sheetViews>
  <sheetFormatPr defaultColWidth="10.85546875" defaultRowHeight="12"/>
  <cols>
    <col min="1" max="1" width="10.85546875" style="1" customWidth="1"/>
    <col min="2" max="2" width="16.42578125" style="6" customWidth="1"/>
    <col min="3" max="3" width="10.85546875" style="2" customWidth="1"/>
    <col min="4" max="4" width="15.85546875" style="1" bestFit="1" customWidth="1"/>
    <col min="5" max="5" width="10.140625" style="1" bestFit="1" customWidth="1"/>
    <col min="6" max="6" width="16.28515625" style="2" bestFit="1" customWidth="1"/>
    <col min="7" max="7" width="13.42578125" style="1" bestFit="1" customWidth="1"/>
    <col min="8" max="8" width="7.42578125" style="1" bestFit="1" customWidth="1"/>
    <col min="9" max="10" width="10.85546875" style="1" customWidth="1"/>
    <col min="11" max="12" width="14.85546875" style="5" customWidth="1"/>
    <col min="13" max="16384" width="10.85546875" style="5"/>
  </cols>
  <sheetData>
    <row r="1" spans="1:12">
      <c r="K1" s="86" t="s">
        <v>126</v>
      </c>
      <c r="L1" s="2"/>
    </row>
    <row r="2" spans="1:12" s="1" customFormat="1">
      <c r="A2" s="1" t="s">
        <v>0</v>
      </c>
      <c r="B2" s="6" t="s">
        <v>48</v>
      </c>
      <c r="C2" s="54" t="s">
        <v>14</v>
      </c>
      <c r="D2" s="1" t="s">
        <v>93</v>
      </c>
      <c r="E2" s="1" t="s">
        <v>140</v>
      </c>
      <c r="F2" s="54" t="s">
        <v>175</v>
      </c>
      <c r="G2" s="1" t="s">
        <v>176</v>
      </c>
      <c r="H2" s="1" t="s">
        <v>177</v>
      </c>
      <c r="I2" s="1" t="s">
        <v>178</v>
      </c>
      <c r="J2" s="1" t="s">
        <v>61</v>
      </c>
    </row>
    <row r="3" spans="1:12">
      <c r="A3" s="1">
        <f>'TRB Record'!A2</f>
        <v>1</v>
      </c>
      <c r="B3" s="6">
        <f>'TRB Record'!C2</f>
        <v>0</v>
      </c>
      <c r="D3" s="1">
        <f>Lignin!E2</f>
        <v>0</v>
      </c>
      <c r="E3" s="1">
        <f>Lignin!U2</f>
        <v>86.73</v>
      </c>
      <c r="G3" s="17">
        <f t="shared" ref="G3:G34" si="0">F3*E3</f>
        <v>0</v>
      </c>
      <c r="H3" s="37">
        <f>59/60</f>
        <v>0.98333333333333328</v>
      </c>
      <c r="I3" s="17">
        <f>IF(D3=0,0,100*(H3*G3/D3))</f>
        <v>0</v>
      </c>
      <c r="J3" s="17"/>
    </row>
    <row r="4" spans="1:12">
      <c r="A4" s="1" t="str">
        <f>'TRB Record'!A3</f>
        <v>replicate 1</v>
      </c>
      <c r="B4" s="6">
        <f>'TRB Record'!C3</f>
        <v>0</v>
      </c>
      <c r="D4" s="1">
        <f>Lignin!E3</f>
        <v>0</v>
      </c>
      <c r="E4" s="1">
        <f>Lignin!U3</f>
        <v>86.73</v>
      </c>
      <c r="G4" s="17">
        <f t="shared" si="0"/>
        <v>0</v>
      </c>
      <c r="H4" s="37">
        <f t="shared" ref="H4:H62" si="1">59/60</f>
        <v>0.98333333333333328</v>
      </c>
      <c r="I4" s="17">
        <f t="shared" ref="I4:I62" si="2">IF(D4=0,0,100*(H4*G4/D4))</f>
        <v>0</v>
      </c>
      <c r="J4" s="17">
        <f>AVERAGE(I3,I4)</f>
        <v>0</v>
      </c>
    </row>
    <row r="5" spans="1:12">
      <c r="A5" s="1">
        <f>'TRB Record'!A4</f>
        <v>2</v>
      </c>
      <c r="B5" s="6">
        <f>'TRB Record'!C4</f>
        <v>0</v>
      </c>
      <c r="D5" s="1">
        <f>Lignin!E4</f>
        <v>0</v>
      </c>
      <c r="E5" s="1">
        <f>Lignin!U4</f>
        <v>86.73</v>
      </c>
      <c r="G5" s="17">
        <f t="shared" si="0"/>
        <v>0</v>
      </c>
      <c r="H5" s="37">
        <f t="shared" si="1"/>
        <v>0.98333333333333328</v>
      </c>
      <c r="I5" s="17">
        <f t="shared" si="2"/>
        <v>0</v>
      </c>
      <c r="J5" s="17"/>
    </row>
    <row r="6" spans="1:12">
      <c r="A6" s="1" t="str">
        <f>'TRB Record'!A5</f>
        <v>replicate 2</v>
      </c>
      <c r="B6" s="6">
        <f>'TRB Record'!C5</f>
        <v>0</v>
      </c>
      <c r="D6" s="1">
        <f>Lignin!E5</f>
        <v>0</v>
      </c>
      <c r="E6" s="1">
        <f>Lignin!U5</f>
        <v>86.73</v>
      </c>
      <c r="G6" s="17">
        <f t="shared" si="0"/>
        <v>0</v>
      </c>
      <c r="H6" s="37">
        <f t="shared" si="1"/>
        <v>0.98333333333333328</v>
      </c>
      <c r="I6" s="17">
        <f t="shared" si="2"/>
        <v>0</v>
      </c>
      <c r="J6" s="17">
        <f>AVERAGE(I5,I6)</f>
        <v>0</v>
      </c>
    </row>
    <row r="7" spans="1:12">
      <c r="A7" s="1">
        <f>'TRB Record'!A6</f>
        <v>3</v>
      </c>
      <c r="B7" s="6">
        <f>'TRB Record'!C6</f>
        <v>0</v>
      </c>
      <c r="D7" s="1">
        <f>Lignin!E6</f>
        <v>0</v>
      </c>
      <c r="E7" s="1">
        <f>Lignin!U6</f>
        <v>86.73</v>
      </c>
      <c r="G7" s="17">
        <f t="shared" si="0"/>
        <v>0</v>
      </c>
      <c r="H7" s="37">
        <f t="shared" si="1"/>
        <v>0.98333333333333328</v>
      </c>
      <c r="I7" s="17">
        <f t="shared" si="2"/>
        <v>0</v>
      </c>
      <c r="J7" s="17"/>
    </row>
    <row r="8" spans="1:12">
      <c r="A8" s="1" t="str">
        <f>'TRB Record'!A7</f>
        <v>replicate 3</v>
      </c>
      <c r="B8" s="6">
        <f>'TRB Record'!C7</f>
        <v>0</v>
      </c>
      <c r="D8" s="1">
        <f>Lignin!E7</f>
        <v>0</v>
      </c>
      <c r="E8" s="1">
        <f>Lignin!U7</f>
        <v>86.73</v>
      </c>
      <c r="G8" s="17">
        <f t="shared" si="0"/>
        <v>0</v>
      </c>
      <c r="H8" s="37">
        <f t="shared" si="1"/>
        <v>0.98333333333333328</v>
      </c>
      <c r="I8" s="17">
        <f t="shared" si="2"/>
        <v>0</v>
      </c>
      <c r="J8" s="17">
        <f>AVERAGE(I7,I8)</f>
        <v>0</v>
      </c>
    </row>
    <row r="9" spans="1:12">
      <c r="A9" s="1">
        <f>'TRB Record'!A8</f>
        <v>4</v>
      </c>
      <c r="B9" s="6">
        <f>'TRB Record'!C8</f>
        <v>0</v>
      </c>
      <c r="D9" s="1">
        <f>Lignin!E8</f>
        <v>0</v>
      </c>
      <c r="E9" s="1">
        <f>Lignin!U8</f>
        <v>86.73</v>
      </c>
      <c r="G9" s="17">
        <f t="shared" si="0"/>
        <v>0</v>
      </c>
      <c r="H9" s="37">
        <f t="shared" si="1"/>
        <v>0.98333333333333328</v>
      </c>
      <c r="I9" s="17">
        <f t="shared" si="2"/>
        <v>0</v>
      </c>
      <c r="J9" s="17"/>
    </row>
    <row r="10" spans="1:12">
      <c r="A10" s="1" t="str">
        <f>'TRB Record'!A9</f>
        <v>replicate 4</v>
      </c>
      <c r="B10" s="6">
        <f>'TRB Record'!C9</f>
        <v>0</v>
      </c>
      <c r="D10" s="1">
        <f>Lignin!E9</f>
        <v>0</v>
      </c>
      <c r="E10" s="1">
        <f>Lignin!U9</f>
        <v>86.73</v>
      </c>
      <c r="G10" s="17">
        <f t="shared" si="0"/>
        <v>0</v>
      </c>
      <c r="H10" s="37">
        <f t="shared" si="1"/>
        <v>0.98333333333333328</v>
      </c>
      <c r="I10" s="17">
        <f t="shared" si="2"/>
        <v>0</v>
      </c>
      <c r="J10" s="17">
        <f>AVERAGE(I9,I10)</f>
        <v>0</v>
      </c>
    </row>
    <row r="11" spans="1:12">
      <c r="A11" s="1">
        <f>'TRB Record'!A10</f>
        <v>5</v>
      </c>
      <c r="B11" s="6">
        <f>'TRB Record'!C10</f>
        <v>0</v>
      </c>
      <c r="D11" s="1">
        <f>Lignin!E10</f>
        <v>0</v>
      </c>
      <c r="E11" s="1">
        <f>Lignin!U10</f>
        <v>86.73</v>
      </c>
      <c r="G11" s="17">
        <f t="shared" si="0"/>
        <v>0</v>
      </c>
      <c r="H11" s="37">
        <f t="shared" si="1"/>
        <v>0.98333333333333328</v>
      </c>
      <c r="I11" s="17">
        <f t="shared" si="2"/>
        <v>0</v>
      </c>
      <c r="J11" s="17"/>
    </row>
    <row r="12" spans="1:12">
      <c r="A12" s="1" t="str">
        <f>'TRB Record'!A11</f>
        <v>replicate 5</v>
      </c>
      <c r="B12" s="6">
        <f>'TRB Record'!C11</f>
        <v>0</v>
      </c>
      <c r="D12" s="1">
        <f>Lignin!E11</f>
        <v>0</v>
      </c>
      <c r="E12" s="1">
        <f>Lignin!U11</f>
        <v>86.73</v>
      </c>
      <c r="G12" s="17">
        <f t="shared" si="0"/>
        <v>0</v>
      </c>
      <c r="H12" s="37">
        <f t="shared" si="1"/>
        <v>0.98333333333333328</v>
      </c>
      <c r="I12" s="17">
        <f t="shared" si="2"/>
        <v>0</v>
      </c>
      <c r="J12" s="17">
        <f>AVERAGE(I11,I12)</f>
        <v>0</v>
      </c>
    </row>
    <row r="13" spans="1:12">
      <c r="A13" s="1">
        <f>'TRB Record'!A12</f>
        <v>6</v>
      </c>
      <c r="B13" s="6">
        <f>'TRB Record'!C12</f>
        <v>0</v>
      </c>
      <c r="D13" s="1">
        <f>Lignin!E12</f>
        <v>0</v>
      </c>
      <c r="E13" s="1">
        <f>Lignin!U12</f>
        <v>86.73</v>
      </c>
      <c r="G13" s="17">
        <f t="shared" si="0"/>
        <v>0</v>
      </c>
      <c r="H13" s="37">
        <f t="shared" si="1"/>
        <v>0.98333333333333328</v>
      </c>
      <c r="I13" s="17">
        <f t="shared" si="2"/>
        <v>0</v>
      </c>
      <c r="J13" s="17"/>
    </row>
    <row r="14" spans="1:12">
      <c r="A14" s="1" t="str">
        <f>'TRB Record'!A13</f>
        <v>replicate 6</v>
      </c>
      <c r="B14" s="6">
        <f>'TRB Record'!C13</f>
        <v>0</v>
      </c>
      <c r="D14" s="1">
        <f>Lignin!E13</f>
        <v>0</v>
      </c>
      <c r="E14" s="1">
        <f>Lignin!U13</f>
        <v>86.73</v>
      </c>
      <c r="G14" s="17">
        <f t="shared" si="0"/>
        <v>0</v>
      </c>
      <c r="H14" s="37">
        <f t="shared" si="1"/>
        <v>0.98333333333333328</v>
      </c>
      <c r="I14" s="17">
        <f t="shared" si="2"/>
        <v>0</v>
      </c>
      <c r="J14" s="17">
        <f>AVERAGE(I13,I14)</f>
        <v>0</v>
      </c>
    </row>
    <row r="15" spans="1:12">
      <c r="A15" s="1">
        <f>'TRB Record'!A14</f>
        <v>7</v>
      </c>
      <c r="B15" s="6">
        <f>'TRB Record'!C14</f>
        <v>0</v>
      </c>
      <c r="D15" s="1">
        <f>Lignin!E14</f>
        <v>0</v>
      </c>
      <c r="E15" s="1">
        <f>Lignin!U14</f>
        <v>86.73</v>
      </c>
      <c r="G15" s="17">
        <f t="shared" si="0"/>
        <v>0</v>
      </c>
      <c r="H15" s="37">
        <f t="shared" si="1"/>
        <v>0.98333333333333328</v>
      </c>
      <c r="I15" s="17">
        <f t="shared" si="2"/>
        <v>0</v>
      </c>
      <c r="J15" s="17"/>
    </row>
    <row r="16" spans="1:12">
      <c r="A16" s="1" t="str">
        <f>'TRB Record'!A15</f>
        <v>replicate 7</v>
      </c>
      <c r="B16" s="6">
        <f>'TRB Record'!C15</f>
        <v>0</v>
      </c>
      <c r="D16" s="1">
        <f>Lignin!E15</f>
        <v>0</v>
      </c>
      <c r="E16" s="1">
        <f>Lignin!U15</f>
        <v>86.73</v>
      </c>
      <c r="G16" s="17">
        <f t="shared" si="0"/>
        <v>0</v>
      </c>
      <c r="H16" s="37">
        <f t="shared" si="1"/>
        <v>0.98333333333333328</v>
      </c>
      <c r="I16" s="17">
        <f t="shared" si="2"/>
        <v>0</v>
      </c>
      <c r="J16" s="17">
        <f>AVERAGE(I15,I16)</f>
        <v>0</v>
      </c>
    </row>
    <row r="17" spans="1:10">
      <c r="A17" s="1">
        <f>'TRB Record'!A16</f>
        <v>8</v>
      </c>
      <c r="B17" s="6">
        <f>'TRB Record'!C16</f>
        <v>0</v>
      </c>
      <c r="D17" s="1">
        <f>Lignin!E16</f>
        <v>0</v>
      </c>
      <c r="E17" s="1">
        <f>Lignin!U16</f>
        <v>86.73</v>
      </c>
      <c r="G17" s="17">
        <f t="shared" si="0"/>
        <v>0</v>
      </c>
      <c r="H17" s="37">
        <f t="shared" si="1"/>
        <v>0.98333333333333328</v>
      </c>
      <c r="I17" s="17">
        <f t="shared" si="2"/>
        <v>0</v>
      </c>
      <c r="J17" s="17"/>
    </row>
    <row r="18" spans="1:10">
      <c r="A18" s="1" t="str">
        <f>'TRB Record'!A17</f>
        <v>replicate 8</v>
      </c>
      <c r="B18" s="6">
        <f>'TRB Record'!C17</f>
        <v>0</v>
      </c>
      <c r="D18" s="1">
        <f>Lignin!E17</f>
        <v>0</v>
      </c>
      <c r="E18" s="1">
        <f>Lignin!U17</f>
        <v>86.73</v>
      </c>
      <c r="G18" s="17">
        <f t="shared" si="0"/>
        <v>0</v>
      </c>
      <c r="H18" s="37">
        <f t="shared" si="1"/>
        <v>0.98333333333333328</v>
      </c>
      <c r="I18" s="17">
        <f t="shared" si="2"/>
        <v>0</v>
      </c>
      <c r="J18" s="17">
        <f>AVERAGE(I17,I18)</f>
        <v>0</v>
      </c>
    </row>
    <row r="19" spans="1:10">
      <c r="A19" s="1">
        <f>'TRB Record'!A18</f>
        <v>9</v>
      </c>
      <c r="B19" s="6">
        <f>'TRB Record'!C18</f>
        <v>0</v>
      </c>
      <c r="D19" s="1">
        <f>Lignin!E18</f>
        <v>0</v>
      </c>
      <c r="E19" s="1">
        <f>Lignin!U18</f>
        <v>86.73</v>
      </c>
      <c r="G19" s="17">
        <f t="shared" si="0"/>
        <v>0</v>
      </c>
      <c r="H19" s="37">
        <f t="shared" si="1"/>
        <v>0.98333333333333328</v>
      </c>
      <c r="I19" s="17">
        <f t="shared" si="2"/>
        <v>0</v>
      </c>
      <c r="J19" s="17"/>
    </row>
    <row r="20" spans="1:10">
      <c r="A20" s="1" t="str">
        <f>'TRB Record'!A19</f>
        <v>replicate 9</v>
      </c>
      <c r="B20" s="6">
        <f>'TRB Record'!C19</f>
        <v>0</v>
      </c>
      <c r="D20" s="1">
        <f>Lignin!E19</f>
        <v>0</v>
      </c>
      <c r="E20" s="1">
        <f>Lignin!U19</f>
        <v>86.73</v>
      </c>
      <c r="G20" s="17">
        <f t="shared" si="0"/>
        <v>0</v>
      </c>
      <c r="H20" s="37">
        <f t="shared" si="1"/>
        <v>0.98333333333333328</v>
      </c>
      <c r="I20" s="17">
        <f t="shared" si="2"/>
        <v>0</v>
      </c>
      <c r="J20" s="17">
        <f>AVERAGE(I19,I20)</f>
        <v>0</v>
      </c>
    </row>
    <row r="21" spans="1:10">
      <c r="A21" s="1">
        <f>'TRB Record'!A20</f>
        <v>10</v>
      </c>
      <c r="B21" s="6">
        <f>'TRB Record'!C20</f>
        <v>0</v>
      </c>
      <c r="D21" s="1">
        <f>Lignin!E20</f>
        <v>0</v>
      </c>
      <c r="E21" s="1">
        <f>Lignin!U20</f>
        <v>86.73</v>
      </c>
      <c r="G21" s="17">
        <f t="shared" si="0"/>
        <v>0</v>
      </c>
      <c r="H21" s="37">
        <f t="shared" si="1"/>
        <v>0.98333333333333328</v>
      </c>
      <c r="I21" s="17">
        <f t="shared" si="2"/>
        <v>0</v>
      </c>
      <c r="J21" s="17"/>
    </row>
    <row r="22" spans="1:10">
      <c r="A22" s="1" t="str">
        <f>'TRB Record'!A21</f>
        <v>replicate 10</v>
      </c>
      <c r="B22" s="6">
        <f>'TRB Record'!C21</f>
        <v>0</v>
      </c>
      <c r="D22" s="1">
        <f>Lignin!E21</f>
        <v>0</v>
      </c>
      <c r="E22" s="1">
        <f>Lignin!U21</f>
        <v>86.73</v>
      </c>
      <c r="G22" s="17">
        <f t="shared" si="0"/>
        <v>0</v>
      </c>
      <c r="H22" s="37">
        <f t="shared" si="1"/>
        <v>0.98333333333333328</v>
      </c>
      <c r="I22" s="17">
        <f t="shared" si="2"/>
        <v>0</v>
      </c>
      <c r="J22" s="17">
        <f>AVERAGE(I21,I22)</f>
        <v>0</v>
      </c>
    </row>
    <row r="23" spans="1:10">
      <c r="A23" s="1">
        <f>'TRB Record'!A22</f>
        <v>11</v>
      </c>
      <c r="B23" s="6">
        <f>'TRB Record'!C22</f>
        <v>0</v>
      </c>
      <c r="D23" s="1">
        <f>Lignin!E22</f>
        <v>0</v>
      </c>
      <c r="E23" s="1">
        <f>Lignin!U22</f>
        <v>86.73</v>
      </c>
      <c r="G23" s="17">
        <f t="shared" si="0"/>
        <v>0</v>
      </c>
      <c r="H23" s="37">
        <f t="shared" si="1"/>
        <v>0.98333333333333328</v>
      </c>
      <c r="I23" s="17">
        <f t="shared" si="2"/>
        <v>0</v>
      </c>
      <c r="J23" s="17"/>
    </row>
    <row r="24" spans="1:10">
      <c r="A24" s="1" t="str">
        <f>'TRB Record'!A23</f>
        <v>replicate 11</v>
      </c>
      <c r="B24" s="6">
        <f>'TRB Record'!C23</f>
        <v>0</v>
      </c>
      <c r="D24" s="1">
        <f>Lignin!E23</f>
        <v>0</v>
      </c>
      <c r="E24" s="1">
        <f>Lignin!U23</f>
        <v>86.73</v>
      </c>
      <c r="G24" s="17">
        <f t="shared" si="0"/>
        <v>0</v>
      </c>
      <c r="H24" s="37">
        <f t="shared" si="1"/>
        <v>0.98333333333333328</v>
      </c>
      <c r="I24" s="17">
        <f t="shared" si="2"/>
        <v>0</v>
      </c>
      <c r="J24" s="17">
        <f>AVERAGE(I23,I24)</f>
        <v>0</v>
      </c>
    </row>
    <row r="25" spans="1:10">
      <c r="A25" s="1">
        <f>'TRB Record'!A24</f>
        <v>12</v>
      </c>
      <c r="B25" s="6">
        <f>'TRB Record'!C24</f>
        <v>0</v>
      </c>
      <c r="D25" s="1">
        <f>Lignin!E24</f>
        <v>0</v>
      </c>
      <c r="E25" s="1">
        <f>Lignin!U24</f>
        <v>86.73</v>
      </c>
      <c r="G25" s="17">
        <f t="shared" si="0"/>
        <v>0</v>
      </c>
      <c r="H25" s="37">
        <f t="shared" si="1"/>
        <v>0.98333333333333328</v>
      </c>
      <c r="I25" s="17">
        <f t="shared" si="2"/>
        <v>0</v>
      </c>
      <c r="J25" s="17"/>
    </row>
    <row r="26" spans="1:10">
      <c r="A26" s="1" t="str">
        <f>'TRB Record'!A25</f>
        <v>replicate 12</v>
      </c>
      <c r="B26" s="6">
        <f>'TRB Record'!C25</f>
        <v>0</v>
      </c>
      <c r="D26" s="1">
        <f>Lignin!E25</f>
        <v>0</v>
      </c>
      <c r="E26" s="1">
        <f>Lignin!U25</f>
        <v>86.73</v>
      </c>
      <c r="G26" s="17">
        <f t="shared" si="0"/>
        <v>0</v>
      </c>
      <c r="H26" s="37">
        <f t="shared" si="1"/>
        <v>0.98333333333333328</v>
      </c>
      <c r="I26" s="17">
        <f t="shared" si="2"/>
        <v>0</v>
      </c>
      <c r="J26" s="17">
        <f>AVERAGE(I25,I26)</f>
        <v>0</v>
      </c>
    </row>
    <row r="27" spans="1:10">
      <c r="A27" s="1">
        <f>'TRB Record'!A26</f>
        <v>13</v>
      </c>
      <c r="B27" s="6">
        <f>'TRB Record'!C26</f>
        <v>0</v>
      </c>
      <c r="D27" s="1">
        <f>Lignin!E26</f>
        <v>0</v>
      </c>
      <c r="E27" s="1">
        <f>Lignin!U26</f>
        <v>86.73</v>
      </c>
      <c r="G27" s="17">
        <f t="shared" si="0"/>
        <v>0</v>
      </c>
      <c r="H27" s="37">
        <f t="shared" si="1"/>
        <v>0.98333333333333328</v>
      </c>
      <c r="I27" s="17">
        <f t="shared" si="2"/>
        <v>0</v>
      </c>
      <c r="J27" s="17"/>
    </row>
    <row r="28" spans="1:10">
      <c r="A28" s="1" t="str">
        <f>'TRB Record'!A27</f>
        <v>replicate 13</v>
      </c>
      <c r="B28" s="6">
        <f>'TRB Record'!C27</f>
        <v>0</v>
      </c>
      <c r="D28" s="1">
        <f>Lignin!E27</f>
        <v>0</v>
      </c>
      <c r="E28" s="1">
        <f>Lignin!U27</f>
        <v>86.73</v>
      </c>
      <c r="G28" s="17">
        <f t="shared" si="0"/>
        <v>0</v>
      </c>
      <c r="H28" s="37">
        <f t="shared" si="1"/>
        <v>0.98333333333333328</v>
      </c>
      <c r="I28" s="17">
        <f t="shared" si="2"/>
        <v>0</v>
      </c>
      <c r="J28" s="17">
        <f>AVERAGE(I27,I28)</f>
        <v>0</v>
      </c>
    </row>
    <row r="29" spans="1:10">
      <c r="A29" s="1">
        <f>'TRB Record'!A28</f>
        <v>14</v>
      </c>
      <c r="B29" s="6">
        <f>'TRB Record'!C28</f>
        <v>0</v>
      </c>
      <c r="D29" s="1">
        <f>Lignin!E28</f>
        <v>0</v>
      </c>
      <c r="E29" s="1">
        <f>Lignin!U28</f>
        <v>86.73</v>
      </c>
      <c r="G29" s="17">
        <f t="shared" si="0"/>
        <v>0</v>
      </c>
      <c r="H29" s="37">
        <f t="shared" si="1"/>
        <v>0.98333333333333328</v>
      </c>
      <c r="I29" s="17">
        <f t="shared" si="2"/>
        <v>0</v>
      </c>
      <c r="J29" s="17"/>
    </row>
    <row r="30" spans="1:10">
      <c r="A30" s="1" t="str">
        <f>'TRB Record'!A29</f>
        <v>replicate 14</v>
      </c>
      <c r="B30" s="6">
        <f>'TRB Record'!C29</f>
        <v>0</v>
      </c>
      <c r="D30" s="1">
        <f>Lignin!E29</f>
        <v>0</v>
      </c>
      <c r="E30" s="1">
        <f>Lignin!U29</f>
        <v>86.73</v>
      </c>
      <c r="G30" s="17">
        <f t="shared" si="0"/>
        <v>0</v>
      </c>
      <c r="H30" s="37">
        <f t="shared" si="1"/>
        <v>0.98333333333333328</v>
      </c>
      <c r="I30" s="17">
        <f t="shared" si="2"/>
        <v>0</v>
      </c>
      <c r="J30" s="17">
        <f>AVERAGE(I29,I30)</f>
        <v>0</v>
      </c>
    </row>
    <row r="31" spans="1:10">
      <c r="A31" s="1">
        <f>'TRB Record'!A30</f>
        <v>15</v>
      </c>
      <c r="B31" s="6">
        <f>'TRB Record'!C30</f>
        <v>0</v>
      </c>
      <c r="D31" s="1">
        <f>Lignin!E30</f>
        <v>0</v>
      </c>
      <c r="E31" s="1">
        <f>Lignin!U30</f>
        <v>86.73</v>
      </c>
      <c r="G31" s="17">
        <f t="shared" si="0"/>
        <v>0</v>
      </c>
      <c r="H31" s="37">
        <f t="shared" si="1"/>
        <v>0.98333333333333328</v>
      </c>
      <c r="I31" s="17">
        <f t="shared" si="2"/>
        <v>0</v>
      </c>
      <c r="J31" s="17"/>
    </row>
    <row r="32" spans="1:10">
      <c r="A32" s="1" t="str">
        <f>'TRB Record'!A31</f>
        <v>replicate 15</v>
      </c>
      <c r="B32" s="6">
        <f>'TRB Record'!C31</f>
        <v>0</v>
      </c>
      <c r="D32" s="1">
        <f>Lignin!E31</f>
        <v>0</v>
      </c>
      <c r="E32" s="1">
        <f>Lignin!U31</f>
        <v>86.73</v>
      </c>
      <c r="G32" s="17">
        <f t="shared" si="0"/>
        <v>0</v>
      </c>
      <c r="H32" s="37">
        <f t="shared" si="1"/>
        <v>0.98333333333333328</v>
      </c>
      <c r="I32" s="17">
        <f t="shared" si="2"/>
        <v>0</v>
      </c>
      <c r="J32" s="17">
        <f>AVERAGE(I31,I32)</f>
        <v>0</v>
      </c>
    </row>
    <row r="33" spans="1:10">
      <c r="A33" s="1">
        <f>'TRB Record'!A32</f>
        <v>16</v>
      </c>
      <c r="B33" s="6">
        <f>'TRB Record'!C32</f>
        <v>0</v>
      </c>
      <c r="D33" s="1">
        <f>Lignin!E32</f>
        <v>0</v>
      </c>
      <c r="E33" s="1">
        <f>Lignin!U32</f>
        <v>86.73</v>
      </c>
      <c r="G33" s="17">
        <f t="shared" si="0"/>
        <v>0</v>
      </c>
      <c r="H33" s="37">
        <f t="shared" si="1"/>
        <v>0.98333333333333328</v>
      </c>
      <c r="I33" s="17">
        <f t="shared" si="2"/>
        <v>0</v>
      </c>
      <c r="J33" s="17"/>
    </row>
    <row r="34" spans="1:10">
      <c r="A34" s="1" t="str">
        <f>'TRB Record'!A33</f>
        <v>replicate 16</v>
      </c>
      <c r="B34" s="6">
        <f>'TRB Record'!C33</f>
        <v>0</v>
      </c>
      <c r="D34" s="1">
        <f>Lignin!E33</f>
        <v>0</v>
      </c>
      <c r="E34" s="1">
        <f>Lignin!U33</f>
        <v>86.73</v>
      </c>
      <c r="G34" s="17">
        <f t="shared" si="0"/>
        <v>0</v>
      </c>
      <c r="H34" s="37">
        <f t="shared" si="1"/>
        <v>0.98333333333333328</v>
      </c>
      <c r="I34" s="17">
        <f t="shared" si="2"/>
        <v>0</v>
      </c>
      <c r="J34" s="17">
        <f>AVERAGE(I33,I34)</f>
        <v>0</v>
      </c>
    </row>
    <row r="35" spans="1:10">
      <c r="A35" s="1">
        <f>'TRB Record'!A34</f>
        <v>17</v>
      </c>
      <c r="B35" s="6">
        <f>'TRB Record'!C34</f>
        <v>0</v>
      </c>
      <c r="D35" s="1">
        <f>Lignin!E34</f>
        <v>0</v>
      </c>
      <c r="E35" s="1">
        <f>Lignin!U34</f>
        <v>86.73</v>
      </c>
      <c r="G35" s="17">
        <f t="shared" ref="G35:G62" si="3">F35*E35</f>
        <v>0</v>
      </c>
      <c r="H35" s="37">
        <f t="shared" si="1"/>
        <v>0.98333333333333328</v>
      </c>
      <c r="I35" s="17">
        <f t="shared" si="2"/>
        <v>0</v>
      </c>
      <c r="J35" s="17"/>
    </row>
    <row r="36" spans="1:10">
      <c r="A36" s="1" t="str">
        <f>'TRB Record'!A35</f>
        <v>replicate 17</v>
      </c>
      <c r="B36" s="6">
        <f>'TRB Record'!C35</f>
        <v>0</v>
      </c>
      <c r="D36" s="1">
        <f>Lignin!E35</f>
        <v>0</v>
      </c>
      <c r="E36" s="1">
        <f>Lignin!U35</f>
        <v>86.73</v>
      </c>
      <c r="G36" s="17">
        <f t="shared" si="3"/>
        <v>0</v>
      </c>
      <c r="H36" s="37">
        <f t="shared" si="1"/>
        <v>0.98333333333333328</v>
      </c>
      <c r="I36" s="17">
        <f t="shared" si="2"/>
        <v>0</v>
      </c>
      <c r="J36" s="17">
        <f>AVERAGE(I35,I36)</f>
        <v>0</v>
      </c>
    </row>
    <row r="37" spans="1:10">
      <c r="A37" s="1">
        <f>'TRB Record'!A36</f>
        <v>18</v>
      </c>
      <c r="B37" s="6">
        <f>'TRB Record'!C36</f>
        <v>0</v>
      </c>
      <c r="D37" s="1">
        <f>Lignin!E36</f>
        <v>0</v>
      </c>
      <c r="E37" s="1">
        <f>Lignin!U36</f>
        <v>86.73</v>
      </c>
      <c r="G37" s="17">
        <f t="shared" si="3"/>
        <v>0</v>
      </c>
      <c r="H37" s="37">
        <f t="shared" si="1"/>
        <v>0.98333333333333328</v>
      </c>
      <c r="I37" s="17">
        <f t="shared" si="2"/>
        <v>0</v>
      </c>
      <c r="J37" s="17"/>
    </row>
    <row r="38" spans="1:10">
      <c r="A38" s="1" t="str">
        <f>'TRB Record'!A37</f>
        <v>replicate 18</v>
      </c>
      <c r="B38" s="6">
        <f>'TRB Record'!C37</f>
        <v>0</v>
      </c>
      <c r="D38" s="1">
        <f>Lignin!E37</f>
        <v>0</v>
      </c>
      <c r="E38" s="1">
        <f>Lignin!U37</f>
        <v>86.73</v>
      </c>
      <c r="G38" s="17">
        <f t="shared" si="3"/>
        <v>0</v>
      </c>
      <c r="H38" s="37">
        <f t="shared" si="1"/>
        <v>0.98333333333333328</v>
      </c>
      <c r="I38" s="17">
        <f t="shared" si="2"/>
        <v>0</v>
      </c>
      <c r="J38" s="17">
        <f>AVERAGE(I37,I38)</f>
        <v>0</v>
      </c>
    </row>
    <row r="39" spans="1:10">
      <c r="A39" s="1">
        <f>'TRB Record'!A38</f>
        <v>19</v>
      </c>
      <c r="B39" s="6">
        <f>'TRB Record'!C38</f>
        <v>0</v>
      </c>
      <c r="D39" s="1">
        <f>Lignin!E38</f>
        <v>0</v>
      </c>
      <c r="E39" s="1">
        <f>Lignin!U38</f>
        <v>86.73</v>
      </c>
      <c r="G39" s="17">
        <f t="shared" si="3"/>
        <v>0</v>
      </c>
      <c r="H39" s="37">
        <f t="shared" si="1"/>
        <v>0.98333333333333328</v>
      </c>
      <c r="I39" s="17">
        <f t="shared" si="2"/>
        <v>0</v>
      </c>
      <c r="J39" s="17"/>
    </row>
    <row r="40" spans="1:10">
      <c r="A40" s="1" t="str">
        <f>'TRB Record'!A39</f>
        <v>replicate 19</v>
      </c>
      <c r="B40" s="6">
        <f>'TRB Record'!C39</f>
        <v>0</v>
      </c>
      <c r="D40" s="1">
        <f>Lignin!E39</f>
        <v>0</v>
      </c>
      <c r="E40" s="1">
        <f>Lignin!U39</f>
        <v>86.73</v>
      </c>
      <c r="G40" s="17">
        <f t="shared" si="3"/>
        <v>0</v>
      </c>
      <c r="H40" s="37">
        <f t="shared" si="1"/>
        <v>0.98333333333333328</v>
      </c>
      <c r="I40" s="17">
        <f t="shared" si="2"/>
        <v>0</v>
      </c>
      <c r="J40" s="17">
        <f>AVERAGE(I39,I40)</f>
        <v>0</v>
      </c>
    </row>
    <row r="41" spans="1:10">
      <c r="A41" s="1">
        <f>'TRB Record'!A40</f>
        <v>20</v>
      </c>
      <c r="B41" s="6">
        <f>'TRB Record'!C40</f>
        <v>0</v>
      </c>
      <c r="D41" s="1">
        <f>Lignin!E40</f>
        <v>0</v>
      </c>
      <c r="E41" s="1">
        <f>Lignin!U40</f>
        <v>86.73</v>
      </c>
      <c r="G41" s="17">
        <f t="shared" si="3"/>
        <v>0</v>
      </c>
      <c r="H41" s="37">
        <f t="shared" si="1"/>
        <v>0.98333333333333328</v>
      </c>
      <c r="I41" s="17">
        <f t="shared" si="2"/>
        <v>0</v>
      </c>
      <c r="J41" s="17"/>
    </row>
    <row r="42" spans="1:10">
      <c r="A42" s="1" t="str">
        <f>'TRB Record'!A41</f>
        <v>replicate 20</v>
      </c>
      <c r="B42" s="6">
        <f>'TRB Record'!C41</f>
        <v>0</v>
      </c>
      <c r="D42" s="1">
        <f>Lignin!E41</f>
        <v>0</v>
      </c>
      <c r="E42" s="1">
        <f>Lignin!U41</f>
        <v>86.73</v>
      </c>
      <c r="G42" s="17">
        <f t="shared" si="3"/>
        <v>0</v>
      </c>
      <c r="H42" s="37">
        <f t="shared" si="1"/>
        <v>0.98333333333333328</v>
      </c>
      <c r="I42" s="17">
        <f t="shared" si="2"/>
        <v>0</v>
      </c>
      <c r="J42" s="17">
        <f>AVERAGE(I41,I42)</f>
        <v>0</v>
      </c>
    </row>
    <row r="43" spans="1:10">
      <c r="A43" s="1">
        <f>'TRB Record'!A42</f>
        <v>21</v>
      </c>
      <c r="B43" s="6">
        <f>'TRB Record'!C42</f>
        <v>0</v>
      </c>
      <c r="D43" s="1">
        <f>Lignin!E42</f>
        <v>0</v>
      </c>
      <c r="E43" s="1">
        <f>Lignin!U42</f>
        <v>86.73</v>
      </c>
      <c r="G43" s="17">
        <f t="shared" si="3"/>
        <v>0</v>
      </c>
      <c r="H43" s="37">
        <f t="shared" si="1"/>
        <v>0.98333333333333328</v>
      </c>
      <c r="I43" s="17">
        <f t="shared" si="2"/>
        <v>0</v>
      </c>
      <c r="J43" s="17"/>
    </row>
    <row r="44" spans="1:10">
      <c r="A44" s="1" t="str">
        <f>'TRB Record'!A43</f>
        <v>replicate 21</v>
      </c>
      <c r="B44" s="6">
        <f>'TRB Record'!C43</f>
        <v>0</v>
      </c>
      <c r="D44" s="1">
        <f>Lignin!E43</f>
        <v>0</v>
      </c>
      <c r="E44" s="1">
        <f>Lignin!U43</f>
        <v>86.73</v>
      </c>
      <c r="G44" s="17">
        <f t="shared" si="3"/>
        <v>0</v>
      </c>
      <c r="H44" s="37">
        <f t="shared" si="1"/>
        <v>0.98333333333333328</v>
      </c>
      <c r="I44" s="17">
        <f t="shared" si="2"/>
        <v>0</v>
      </c>
      <c r="J44" s="17">
        <f>AVERAGE(I43,I44)</f>
        <v>0</v>
      </c>
    </row>
    <row r="45" spans="1:10">
      <c r="A45" s="1">
        <f>'TRB Record'!A44</f>
        <v>22</v>
      </c>
      <c r="B45" s="6">
        <f>'TRB Record'!C44</f>
        <v>0</v>
      </c>
      <c r="D45" s="1">
        <f>Lignin!E44</f>
        <v>0</v>
      </c>
      <c r="E45" s="1">
        <f>Lignin!U44</f>
        <v>86.73</v>
      </c>
      <c r="G45" s="17">
        <f t="shared" si="3"/>
        <v>0</v>
      </c>
      <c r="H45" s="37">
        <f t="shared" si="1"/>
        <v>0.98333333333333328</v>
      </c>
      <c r="I45" s="17">
        <f t="shared" si="2"/>
        <v>0</v>
      </c>
      <c r="J45" s="17"/>
    </row>
    <row r="46" spans="1:10">
      <c r="A46" s="1" t="str">
        <f>'TRB Record'!A45</f>
        <v>replicate 22</v>
      </c>
      <c r="B46" s="6">
        <f>'TRB Record'!C45</f>
        <v>0</v>
      </c>
      <c r="D46" s="1">
        <f>Lignin!E45</f>
        <v>0</v>
      </c>
      <c r="E46" s="1">
        <f>Lignin!U45</f>
        <v>86.73</v>
      </c>
      <c r="G46" s="17">
        <f t="shared" si="3"/>
        <v>0</v>
      </c>
      <c r="H46" s="37">
        <f t="shared" si="1"/>
        <v>0.98333333333333328</v>
      </c>
      <c r="I46" s="17">
        <f t="shared" si="2"/>
        <v>0</v>
      </c>
      <c r="J46" s="17">
        <f>AVERAGE(I45,I46)</f>
        <v>0</v>
      </c>
    </row>
    <row r="47" spans="1:10">
      <c r="A47" s="1">
        <f>'TRB Record'!A46</f>
        <v>23</v>
      </c>
      <c r="B47" s="6">
        <f>'TRB Record'!C46</f>
        <v>0</v>
      </c>
      <c r="D47" s="1">
        <f>Lignin!E46</f>
        <v>0</v>
      </c>
      <c r="E47" s="1">
        <f>Lignin!U46</f>
        <v>86.73</v>
      </c>
      <c r="G47" s="17">
        <f t="shared" si="3"/>
        <v>0</v>
      </c>
      <c r="H47" s="37">
        <f t="shared" si="1"/>
        <v>0.98333333333333328</v>
      </c>
      <c r="I47" s="17">
        <f t="shared" si="2"/>
        <v>0</v>
      </c>
      <c r="J47" s="17"/>
    </row>
    <row r="48" spans="1:10">
      <c r="A48" s="1" t="str">
        <f>'TRB Record'!A47</f>
        <v>replicate 23</v>
      </c>
      <c r="B48" s="6">
        <f>'TRB Record'!C47</f>
        <v>0</v>
      </c>
      <c r="D48" s="1">
        <f>Lignin!E47</f>
        <v>0</v>
      </c>
      <c r="E48" s="1">
        <f>Lignin!U47</f>
        <v>86.73</v>
      </c>
      <c r="G48" s="17">
        <f t="shared" si="3"/>
        <v>0</v>
      </c>
      <c r="H48" s="37">
        <f t="shared" si="1"/>
        <v>0.98333333333333328</v>
      </c>
      <c r="I48" s="17">
        <f t="shared" si="2"/>
        <v>0</v>
      </c>
      <c r="J48" s="17">
        <f>AVERAGE(I47,I48)</f>
        <v>0</v>
      </c>
    </row>
    <row r="49" spans="1:10">
      <c r="A49" s="1">
        <f>'TRB Record'!A48</f>
        <v>24</v>
      </c>
      <c r="B49" s="6">
        <f>'TRB Record'!C48</f>
        <v>0</v>
      </c>
      <c r="D49" s="1">
        <f>Lignin!E48</f>
        <v>0</v>
      </c>
      <c r="E49" s="1">
        <f>Lignin!U48</f>
        <v>86.73</v>
      </c>
      <c r="G49" s="17">
        <f t="shared" si="3"/>
        <v>0</v>
      </c>
      <c r="H49" s="37">
        <f t="shared" si="1"/>
        <v>0.98333333333333328</v>
      </c>
      <c r="I49" s="17">
        <f t="shared" si="2"/>
        <v>0</v>
      </c>
      <c r="J49" s="17"/>
    </row>
    <row r="50" spans="1:10">
      <c r="A50" s="1" t="str">
        <f>'TRB Record'!A49</f>
        <v>replicate 24</v>
      </c>
      <c r="B50" s="6">
        <f>'TRB Record'!C49</f>
        <v>0</v>
      </c>
      <c r="D50" s="1">
        <f>Lignin!E49</f>
        <v>0</v>
      </c>
      <c r="E50" s="1">
        <f>Lignin!U49</f>
        <v>86.73</v>
      </c>
      <c r="G50" s="17">
        <f t="shared" si="3"/>
        <v>0</v>
      </c>
      <c r="H50" s="37">
        <f t="shared" si="1"/>
        <v>0.98333333333333328</v>
      </c>
      <c r="I50" s="17">
        <f t="shared" si="2"/>
        <v>0</v>
      </c>
      <c r="J50" s="17">
        <f>AVERAGE(I49,I50)</f>
        <v>0</v>
      </c>
    </row>
    <row r="51" spans="1:10">
      <c r="A51" s="1">
        <f>'TRB Record'!A50</f>
        <v>25</v>
      </c>
      <c r="B51" s="6">
        <f>'TRB Record'!C50</f>
        <v>0</v>
      </c>
      <c r="D51" s="1">
        <f>Lignin!E50</f>
        <v>0</v>
      </c>
      <c r="E51" s="1">
        <f>Lignin!U50</f>
        <v>86.73</v>
      </c>
      <c r="G51" s="17">
        <f t="shared" si="3"/>
        <v>0</v>
      </c>
      <c r="H51" s="37">
        <f t="shared" si="1"/>
        <v>0.98333333333333328</v>
      </c>
      <c r="I51" s="17">
        <f t="shared" si="2"/>
        <v>0</v>
      </c>
      <c r="J51" s="17"/>
    </row>
    <row r="52" spans="1:10">
      <c r="A52" s="1" t="str">
        <f>'TRB Record'!A51</f>
        <v>replicate 25</v>
      </c>
      <c r="B52" s="6">
        <f>'TRB Record'!C51</f>
        <v>0</v>
      </c>
      <c r="D52" s="1">
        <f>Lignin!E51</f>
        <v>0</v>
      </c>
      <c r="E52" s="1">
        <f>Lignin!U51</f>
        <v>86.73</v>
      </c>
      <c r="G52" s="17">
        <f t="shared" si="3"/>
        <v>0</v>
      </c>
      <c r="H52" s="37">
        <f t="shared" si="1"/>
        <v>0.98333333333333328</v>
      </c>
      <c r="I52" s="17">
        <f t="shared" si="2"/>
        <v>0</v>
      </c>
      <c r="J52" s="17">
        <f>AVERAGE(I51,I52)</f>
        <v>0</v>
      </c>
    </row>
    <row r="53" spans="1:10">
      <c r="A53" s="1">
        <f>'TRB Record'!A52</f>
        <v>26</v>
      </c>
      <c r="B53" s="6">
        <f>'TRB Record'!C52</f>
        <v>0</v>
      </c>
      <c r="D53" s="1">
        <f>Lignin!E52</f>
        <v>0</v>
      </c>
      <c r="E53" s="1">
        <f>Lignin!U52</f>
        <v>86.73</v>
      </c>
      <c r="G53" s="17">
        <f t="shared" si="3"/>
        <v>0</v>
      </c>
      <c r="H53" s="37">
        <f t="shared" si="1"/>
        <v>0.98333333333333328</v>
      </c>
      <c r="I53" s="17">
        <f t="shared" si="2"/>
        <v>0</v>
      </c>
      <c r="J53" s="17"/>
    </row>
    <row r="54" spans="1:10">
      <c r="A54" s="1" t="str">
        <f>'TRB Record'!A53</f>
        <v>replicate 26</v>
      </c>
      <c r="B54" s="6">
        <f>'TRB Record'!C53</f>
        <v>0</v>
      </c>
      <c r="D54" s="1">
        <f>Lignin!E53</f>
        <v>0</v>
      </c>
      <c r="E54" s="1">
        <f>Lignin!U53</f>
        <v>86.73</v>
      </c>
      <c r="G54" s="17">
        <f t="shared" si="3"/>
        <v>0</v>
      </c>
      <c r="H54" s="37">
        <f t="shared" si="1"/>
        <v>0.98333333333333328</v>
      </c>
      <c r="I54" s="17">
        <f t="shared" si="2"/>
        <v>0</v>
      </c>
      <c r="J54" s="17">
        <f>AVERAGE(I53,I54)</f>
        <v>0</v>
      </c>
    </row>
    <row r="55" spans="1:10">
      <c r="A55" s="1">
        <f>'TRB Record'!A54</f>
        <v>27</v>
      </c>
      <c r="B55" s="6">
        <f>'TRB Record'!C54</f>
        <v>0</v>
      </c>
      <c r="D55" s="1">
        <f>Lignin!E54</f>
        <v>0</v>
      </c>
      <c r="E55" s="1">
        <f>Lignin!U54</f>
        <v>86.73</v>
      </c>
      <c r="G55" s="17">
        <f t="shared" si="3"/>
        <v>0</v>
      </c>
      <c r="H55" s="37">
        <f t="shared" si="1"/>
        <v>0.98333333333333328</v>
      </c>
      <c r="I55" s="17">
        <f t="shared" si="2"/>
        <v>0</v>
      </c>
      <c r="J55" s="17"/>
    </row>
    <row r="56" spans="1:10">
      <c r="A56" s="1" t="str">
        <f>'TRB Record'!A55</f>
        <v>replicate 27</v>
      </c>
      <c r="B56" s="6">
        <f>'TRB Record'!C55</f>
        <v>0</v>
      </c>
      <c r="D56" s="1">
        <f>Lignin!E55</f>
        <v>0</v>
      </c>
      <c r="E56" s="1">
        <f>Lignin!U55</f>
        <v>86.73</v>
      </c>
      <c r="G56" s="17">
        <f t="shared" si="3"/>
        <v>0</v>
      </c>
      <c r="H56" s="37">
        <f t="shared" si="1"/>
        <v>0.98333333333333328</v>
      </c>
      <c r="I56" s="17">
        <f t="shared" si="2"/>
        <v>0</v>
      </c>
      <c r="J56" s="17">
        <f>AVERAGE(I55,I56)</f>
        <v>0</v>
      </c>
    </row>
    <row r="57" spans="1:10">
      <c r="A57" s="1">
        <f>'TRB Record'!A56</f>
        <v>28</v>
      </c>
      <c r="B57" s="6">
        <f>'TRB Record'!C56</f>
        <v>0</v>
      </c>
      <c r="D57" s="1">
        <f>Lignin!E56</f>
        <v>0</v>
      </c>
      <c r="E57" s="1">
        <f>Lignin!U56</f>
        <v>86.73</v>
      </c>
      <c r="G57" s="17">
        <f t="shared" si="3"/>
        <v>0</v>
      </c>
      <c r="H57" s="37">
        <f t="shared" si="1"/>
        <v>0.98333333333333328</v>
      </c>
      <c r="I57" s="17">
        <f t="shared" si="2"/>
        <v>0</v>
      </c>
      <c r="J57" s="17"/>
    </row>
    <row r="58" spans="1:10">
      <c r="A58" s="1" t="str">
        <f>'TRB Record'!A57</f>
        <v>replicate 28</v>
      </c>
      <c r="B58" s="6">
        <f>'TRB Record'!C57</f>
        <v>0</v>
      </c>
      <c r="D58" s="1">
        <f>Lignin!E57</f>
        <v>0</v>
      </c>
      <c r="E58" s="1">
        <f>Lignin!U57</f>
        <v>86.73</v>
      </c>
      <c r="G58" s="17">
        <f t="shared" si="3"/>
        <v>0</v>
      </c>
      <c r="H58" s="37">
        <f t="shared" si="1"/>
        <v>0.98333333333333328</v>
      </c>
      <c r="I58" s="17">
        <f t="shared" si="2"/>
        <v>0</v>
      </c>
      <c r="J58" s="17">
        <f>AVERAGE(I57,I58)</f>
        <v>0</v>
      </c>
    </row>
    <row r="59" spans="1:10">
      <c r="A59" s="1">
        <f>'TRB Record'!A58</f>
        <v>29</v>
      </c>
      <c r="B59" s="6">
        <f>'TRB Record'!C58</f>
        <v>0</v>
      </c>
      <c r="D59" s="1">
        <f>Lignin!E58</f>
        <v>0</v>
      </c>
      <c r="E59" s="1">
        <f>Lignin!U58</f>
        <v>86.73</v>
      </c>
      <c r="G59" s="17">
        <f t="shared" si="3"/>
        <v>0</v>
      </c>
      <c r="H59" s="37">
        <f t="shared" si="1"/>
        <v>0.98333333333333328</v>
      </c>
      <c r="I59" s="17">
        <f t="shared" si="2"/>
        <v>0</v>
      </c>
      <c r="J59" s="17"/>
    </row>
    <row r="60" spans="1:10">
      <c r="A60" s="1" t="str">
        <f>'TRB Record'!A59</f>
        <v>replicate 29</v>
      </c>
      <c r="B60" s="6">
        <f>'TRB Record'!C59</f>
        <v>0</v>
      </c>
      <c r="D60" s="1">
        <f>Lignin!E59</f>
        <v>0</v>
      </c>
      <c r="E60" s="1">
        <f>Lignin!U59</f>
        <v>86.73</v>
      </c>
      <c r="G60" s="17">
        <f t="shared" si="3"/>
        <v>0</v>
      </c>
      <c r="H60" s="37">
        <f t="shared" si="1"/>
        <v>0.98333333333333328</v>
      </c>
      <c r="I60" s="17">
        <f t="shared" si="2"/>
        <v>0</v>
      </c>
      <c r="J60" s="17">
        <f>AVERAGE(I59,I60)</f>
        <v>0</v>
      </c>
    </row>
    <row r="61" spans="1:10">
      <c r="A61" s="1">
        <f>'TRB Record'!A60</f>
        <v>30</v>
      </c>
      <c r="B61" s="6">
        <f>'TRB Record'!C60</f>
        <v>0</v>
      </c>
      <c r="D61" s="1">
        <f>Lignin!E60</f>
        <v>0</v>
      </c>
      <c r="E61" s="1">
        <f>Lignin!U60</f>
        <v>86.73</v>
      </c>
      <c r="G61" s="17">
        <f t="shared" si="3"/>
        <v>0</v>
      </c>
      <c r="H61" s="37">
        <f t="shared" si="1"/>
        <v>0.98333333333333328</v>
      </c>
      <c r="I61" s="17">
        <f t="shared" si="2"/>
        <v>0</v>
      </c>
      <c r="J61" s="17"/>
    </row>
    <row r="62" spans="1:10">
      <c r="A62" s="1" t="str">
        <f>'TRB Record'!A61</f>
        <v>replicate 30</v>
      </c>
      <c r="B62" s="6">
        <f>'TRB Record'!C61</f>
        <v>0</v>
      </c>
      <c r="D62" s="1">
        <f>Lignin!E61</f>
        <v>0</v>
      </c>
      <c r="E62" s="1">
        <f>Lignin!U61</f>
        <v>86.73</v>
      </c>
      <c r="G62" s="17">
        <f t="shared" si="3"/>
        <v>0</v>
      </c>
      <c r="H62" s="37">
        <f t="shared" si="1"/>
        <v>0.98333333333333328</v>
      </c>
      <c r="I62" s="17">
        <f t="shared" si="2"/>
        <v>0</v>
      </c>
      <c r="J62" s="17">
        <f>AVERAGE(I61,I62)</f>
        <v>0</v>
      </c>
    </row>
  </sheetData>
  <sheetProtection sheet="1" objects="1" scenarios="1"/>
  <phoneticPr fontId="0"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6E31-5F73-4179-BB41-7EC443C8A4DA}">
  <dimension ref="A1:S61"/>
  <sheetViews>
    <sheetView workbookViewId="0">
      <selection activeCell="J2" sqref="J2"/>
    </sheetView>
  </sheetViews>
  <sheetFormatPr defaultColWidth="11.42578125" defaultRowHeight="12"/>
  <cols>
    <col min="1" max="1" width="10.85546875" style="1" customWidth="1"/>
    <col min="2" max="2" width="16.42578125" style="6" customWidth="1"/>
    <col min="3" max="3" width="6.85546875" customWidth="1"/>
    <col min="4" max="5" width="6.85546875" style="5" customWidth="1"/>
    <col min="6" max="7" width="6.85546875" customWidth="1"/>
    <col min="8" max="8" width="6.85546875" style="38" customWidth="1"/>
    <col min="9" max="9" width="6.85546875" style="3" customWidth="1"/>
    <col min="10" max="17" width="6.85546875" customWidth="1"/>
  </cols>
  <sheetData>
    <row r="1" spans="1:19" s="11" customFormat="1" ht="87.75">
      <c r="A1" s="9" t="s">
        <v>0</v>
      </c>
      <c r="B1" s="10" t="s">
        <v>48</v>
      </c>
      <c r="C1" s="9" t="s">
        <v>60</v>
      </c>
      <c r="D1" s="9" t="s">
        <v>179</v>
      </c>
      <c r="E1" s="9" t="s">
        <v>180</v>
      </c>
      <c r="F1" s="9" t="s">
        <v>181</v>
      </c>
      <c r="G1" s="9" t="s">
        <v>182</v>
      </c>
      <c r="H1" s="45" t="s">
        <v>183</v>
      </c>
      <c r="I1" s="46" t="s">
        <v>184</v>
      </c>
      <c r="J1" s="9" t="s">
        <v>185</v>
      </c>
      <c r="K1" s="9" t="s">
        <v>186</v>
      </c>
      <c r="L1" s="9" t="s">
        <v>187</v>
      </c>
      <c r="M1" s="9" t="s">
        <v>188</v>
      </c>
      <c r="N1" s="9" t="s">
        <v>189</v>
      </c>
      <c r="O1" s="9" t="s">
        <v>190</v>
      </c>
      <c r="P1" s="9" t="s">
        <v>191</v>
      </c>
      <c r="Q1" s="9" t="s">
        <v>192</v>
      </c>
      <c r="R1" s="9"/>
      <c r="S1" s="9"/>
    </row>
    <row r="2" spans="1:19">
      <c r="A2" s="22">
        <f>'TRB Record'!A2</f>
        <v>1</v>
      </c>
      <c r="B2" s="6">
        <f>'TRB Record'!C2</f>
        <v>0</v>
      </c>
      <c r="C2" s="28">
        <f>Ash!J2</f>
        <v>0</v>
      </c>
      <c r="D2" s="28">
        <f>Protein!F3</f>
        <v>0</v>
      </c>
      <c r="E2" s="28">
        <f>Protein!K3</f>
        <v>0</v>
      </c>
      <c r="F2" s="28">
        <f>' Extractives'!L3</f>
        <v>0</v>
      </c>
      <c r="G2" s="28">
        <f>' Extractives'!R3</f>
        <v>0</v>
      </c>
      <c r="H2" s="28">
        <f>'Non-structural sugars'!L4</f>
        <v>0</v>
      </c>
      <c r="I2" s="28">
        <f>'Structural Inorganics'!J2</f>
        <v>0</v>
      </c>
      <c r="J2" s="28">
        <f>Lignin!W2</f>
        <v>0</v>
      </c>
      <c r="K2" s="28">
        <f>'Structural Sugars'!V9</f>
        <v>0</v>
      </c>
      <c r="L2" s="28">
        <f>'Structural Sugars'!X9</f>
        <v>0</v>
      </c>
      <c r="M2" s="28">
        <f>'Structural Sugars'!Z9</f>
        <v>0</v>
      </c>
      <c r="N2" s="28">
        <f>'Structural Sugars'!AB9</f>
        <v>0</v>
      </c>
      <c r="O2" s="28">
        <f>'Structural Sugars'!AD9</f>
        <v>0</v>
      </c>
      <c r="P2" s="28">
        <f>'Uronic Acid'!H3</f>
        <v>0</v>
      </c>
      <c r="Q2" s="28">
        <f>Acetate!I3</f>
        <v>0</v>
      </c>
    </row>
    <row r="3" spans="1:19">
      <c r="A3" s="22" t="str">
        <f>'TRB Record'!A3</f>
        <v>replicate 1</v>
      </c>
      <c r="B3" s="6">
        <f>'TRB Record'!C3</f>
        <v>0</v>
      </c>
      <c r="C3" s="28">
        <f>Ash!J3</f>
        <v>0</v>
      </c>
      <c r="D3" s="28">
        <f>Protein!F4</f>
        <v>0</v>
      </c>
      <c r="E3" s="28">
        <f>Protein!K4</f>
        <v>0</v>
      </c>
      <c r="F3" s="28">
        <f>' Extractives'!L4</f>
        <v>0</v>
      </c>
      <c r="G3" s="28">
        <f>' Extractives'!R4</f>
        <v>0</v>
      </c>
      <c r="H3" s="28">
        <f>'Non-structural sugars'!L5</f>
        <v>0</v>
      </c>
      <c r="I3" s="28">
        <f>'Structural Inorganics'!J3</f>
        <v>0</v>
      </c>
      <c r="J3" s="28">
        <f>Lignin!W3</f>
        <v>0</v>
      </c>
      <c r="K3" s="28">
        <f>'Structural Sugars'!V10</f>
        <v>0</v>
      </c>
      <c r="L3" s="28">
        <f>'Structural Sugars'!X10</f>
        <v>0</v>
      </c>
      <c r="M3" s="28">
        <f>'Structural Sugars'!Z10</f>
        <v>0</v>
      </c>
      <c r="N3" s="28">
        <f>'Structural Sugars'!AB10</f>
        <v>0</v>
      </c>
      <c r="O3" s="28">
        <f>'Structural Sugars'!AD10</f>
        <v>0</v>
      </c>
      <c r="P3" s="28">
        <f>'Uronic Acid'!H4</f>
        <v>0</v>
      </c>
      <c r="Q3" s="28">
        <f>Acetate!I4</f>
        <v>0</v>
      </c>
    </row>
    <row r="4" spans="1:19">
      <c r="A4" s="22">
        <f>'TRB Record'!A4</f>
        <v>2</v>
      </c>
      <c r="B4" s="6">
        <f>'TRB Record'!C4</f>
        <v>0</v>
      </c>
      <c r="C4" s="28">
        <f>Ash!J4</f>
        <v>0</v>
      </c>
      <c r="D4" s="28">
        <f>Protein!F5</f>
        <v>0</v>
      </c>
      <c r="E4" s="28">
        <f>Protein!K5</f>
        <v>0</v>
      </c>
      <c r="F4" s="28">
        <f>' Extractives'!L5</f>
        <v>0</v>
      </c>
      <c r="G4" s="28">
        <f>' Extractives'!R5</f>
        <v>0</v>
      </c>
      <c r="H4" s="28">
        <f>'Non-structural sugars'!L6</f>
        <v>0</v>
      </c>
      <c r="I4" s="28">
        <f>'Structural Inorganics'!J4</f>
        <v>0</v>
      </c>
      <c r="J4" s="28">
        <f>Lignin!W4</f>
        <v>0</v>
      </c>
      <c r="K4" s="28">
        <f>'Structural Sugars'!V11</f>
        <v>0</v>
      </c>
      <c r="L4" s="28">
        <f>'Structural Sugars'!X11</f>
        <v>0</v>
      </c>
      <c r="M4" s="28">
        <f>'Structural Sugars'!Z11</f>
        <v>0</v>
      </c>
      <c r="N4" s="28">
        <f>'Structural Sugars'!AB11</f>
        <v>0</v>
      </c>
      <c r="O4" s="28">
        <f>'Structural Sugars'!AD11</f>
        <v>0</v>
      </c>
      <c r="P4" s="28">
        <f>'Uronic Acid'!H5</f>
        <v>0</v>
      </c>
      <c r="Q4" s="28">
        <f>Acetate!I5</f>
        <v>0</v>
      </c>
    </row>
    <row r="5" spans="1:19">
      <c r="A5" s="22" t="str">
        <f>'TRB Record'!A5</f>
        <v>replicate 2</v>
      </c>
      <c r="B5" s="6">
        <f>'TRB Record'!C5</f>
        <v>0</v>
      </c>
      <c r="C5" s="28">
        <f>Ash!J5</f>
        <v>0</v>
      </c>
      <c r="D5" s="28">
        <f>Protein!F6</f>
        <v>0</v>
      </c>
      <c r="E5" s="28">
        <f>Protein!K6</f>
        <v>0</v>
      </c>
      <c r="F5" s="28">
        <f>' Extractives'!L6</f>
        <v>0</v>
      </c>
      <c r="G5" s="28">
        <f>' Extractives'!R6</f>
        <v>0</v>
      </c>
      <c r="H5" s="28">
        <f>'Non-structural sugars'!L7</f>
        <v>0</v>
      </c>
      <c r="I5" s="28">
        <f>'Structural Inorganics'!J5</f>
        <v>0</v>
      </c>
      <c r="J5" s="28">
        <f>Lignin!W5</f>
        <v>0</v>
      </c>
      <c r="K5" s="28">
        <f>'Structural Sugars'!V12</f>
        <v>0</v>
      </c>
      <c r="L5" s="28">
        <f>'Structural Sugars'!X12</f>
        <v>0</v>
      </c>
      <c r="M5" s="28">
        <f>'Structural Sugars'!Z12</f>
        <v>0</v>
      </c>
      <c r="N5" s="28">
        <f>'Structural Sugars'!AB12</f>
        <v>0</v>
      </c>
      <c r="O5" s="28">
        <f>'Structural Sugars'!AD12</f>
        <v>0</v>
      </c>
      <c r="P5" s="28">
        <f>'Uronic Acid'!H6</f>
        <v>0</v>
      </c>
      <c r="Q5" s="28">
        <f>Acetate!I6</f>
        <v>0</v>
      </c>
    </row>
    <row r="6" spans="1:19">
      <c r="A6" s="22">
        <f>'TRB Record'!A6</f>
        <v>3</v>
      </c>
      <c r="B6" s="6">
        <f>'TRB Record'!C6</f>
        <v>0</v>
      </c>
      <c r="C6" s="28">
        <f>Ash!J6</f>
        <v>0</v>
      </c>
      <c r="D6" s="28">
        <f>Protein!F7</f>
        <v>0</v>
      </c>
      <c r="E6" s="28">
        <f>Protein!K7</f>
        <v>0</v>
      </c>
      <c r="F6" s="28">
        <f>' Extractives'!L7</f>
        <v>0</v>
      </c>
      <c r="G6" s="28">
        <f>' Extractives'!R7</f>
        <v>0</v>
      </c>
      <c r="H6" s="28">
        <f>'Non-structural sugars'!L8</f>
        <v>0</v>
      </c>
      <c r="I6" s="28">
        <f>'Structural Inorganics'!J6</f>
        <v>0</v>
      </c>
      <c r="J6" s="28">
        <f>Lignin!W6</f>
        <v>0</v>
      </c>
      <c r="K6" s="28">
        <f>'Structural Sugars'!V13</f>
        <v>0</v>
      </c>
      <c r="L6" s="28">
        <f>'Structural Sugars'!X13</f>
        <v>0</v>
      </c>
      <c r="M6" s="28">
        <f>'Structural Sugars'!Z13</f>
        <v>0</v>
      </c>
      <c r="N6" s="28">
        <f>'Structural Sugars'!AB13</f>
        <v>0</v>
      </c>
      <c r="O6" s="28">
        <f>'Structural Sugars'!AD13</f>
        <v>0</v>
      </c>
      <c r="P6" s="28">
        <f>'Uronic Acid'!H7</f>
        <v>0</v>
      </c>
      <c r="Q6" s="28">
        <f>Acetate!I7</f>
        <v>0</v>
      </c>
    </row>
    <row r="7" spans="1:19">
      <c r="A7" s="22" t="str">
        <f>'TRB Record'!A7</f>
        <v>replicate 3</v>
      </c>
      <c r="B7" s="6">
        <f>'TRB Record'!C7</f>
        <v>0</v>
      </c>
      <c r="C7" s="28">
        <f>Ash!J7</f>
        <v>0</v>
      </c>
      <c r="D7" s="28">
        <f>Protein!F8</f>
        <v>0</v>
      </c>
      <c r="E7" s="28">
        <f>Protein!K8</f>
        <v>0</v>
      </c>
      <c r="F7" s="28">
        <f>' Extractives'!L8</f>
        <v>0</v>
      </c>
      <c r="G7" s="28">
        <f>' Extractives'!R8</f>
        <v>0</v>
      </c>
      <c r="H7" s="28">
        <f>'Non-structural sugars'!L9</f>
        <v>0</v>
      </c>
      <c r="I7" s="28">
        <f>'Structural Inorganics'!J7</f>
        <v>0</v>
      </c>
      <c r="J7" s="28">
        <f>Lignin!W7</f>
        <v>0</v>
      </c>
      <c r="K7" s="28">
        <f>'Structural Sugars'!V14</f>
        <v>0</v>
      </c>
      <c r="L7" s="28">
        <f>'Structural Sugars'!X14</f>
        <v>0</v>
      </c>
      <c r="M7" s="28">
        <f>'Structural Sugars'!Z14</f>
        <v>0</v>
      </c>
      <c r="N7" s="28">
        <f>'Structural Sugars'!AB14</f>
        <v>0</v>
      </c>
      <c r="O7" s="28">
        <f>'Structural Sugars'!AD14</f>
        <v>0</v>
      </c>
      <c r="P7" s="28">
        <f>'Uronic Acid'!H8</f>
        <v>0</v>
      </c>
      <c r="Q7" s="28">
        <f>Acetate!I8</f>
        <v>0</v>
      </c>
    </row>
    <row r="8" spans="1:19">
      <c r="A8" s="22">
        <f>'TRB Record'!A8</f>
        <v>4</v>
      </c>
      <c r="B8" s="6">
        <f>'TRB Record'!C8</f>
        <v>0</v>
      </c>
      <c r="C8" s="28">
        <f>Ash!J8</f>
        <v>0</v>
      </c>
      <c r="D8" s="28">
        <f>Protein!F9</f>
        <v>0</v>
      </c>
      <c r="E8" s="28">
        <f>Protein!K9</f>
        <v>0</v>
      </c>
      <c r="F8" s="28">
        <f>' Extractives'!L9</f>
        <v>0</v>
      </c>
      <c r="G8" s="28">
        <f>' Extractives'!R9</f>
        <v>0</v>
      </c>
      <c r="H8" s="28">
        <f>'Non-structural sugars'!L10</f>
        <v>0</v>
      </c>
      <c r="I8" s="28">
        <f>'Structural Inorganics'!J8</f>
        <v>0</v>
      </c>
      <c r="J8" s="28">
        <f>Lignin!W8</f>
        <v>0</v>
      </c>
      <c r="K8" s="28">
        <f>'Structural Sugars'!V15</f>
        <v>0</v>
      </c>
      <c r="L8" s="28">
        <f>'Structural Sugars'!X15</f>
        <v>0</v>
      </c>
      <c r="M8" s="28">
        <f>'Structural Sugars'!Z15</f>
        <v>0</v>
      </c>
      <c r="N8" s="28">
        <f>'Structural Sugars'!AB15</f>
        <v>0</v>
      </c>
      <c r="O8" s="28">
        <f>'Structural Sugars'!AD15</f>
        <v>0</v>
      </c>
      <c r="P8" s="28">
        <f>'Uronic Acid'!H9</f>
        <v>0</v>
      </c>
      <c r="Q8" s="28">
        <f>Acetate!I9</f>
        <v>0</v>
      </c>
    </row>
    <row r="9" spans="1:19">
      <c r="A9" s="22" t="str">
        <f>'TRB Record'!A9</f>
        <v>replicate 4</v>
      </c>
      <c r="B9" s="6">
        <f>'TRB Record'!C9</f>
        <v>0</v>
      </c>
      <c r="C9" s="28">
        <f>Ash!J9</f>
        <v>0</v>
      </c>
      <c r="D9" s="28">
        <f>Protein!F10</f>
        <v>0</v>
      </c>
      <c r="E9" s="28">
        <f>Protein!K10</f>
        <v>0</v>
      </c>
      <c r="F9" s="28">
        <f>' Extractives'!L10</f>
        <v>0</v>
      </c>
      <c r="G9" s="28">
        <f>' Extractives'!R10</f>
        <v>0</v>
      </c>
      <c r="H9" s="28">
        <f>'Non-structural sugars'!L11</f>
        <v>0</v>
      </c>
      <c r="I9" s="28">
        <f>'Structural Inorganics'!J9</f>
        <v>0</v>
      </c>
      <c r="J9" s="28">
        <f>Lignin!W9</f>
        <v>0</v>
      </c>
      <c r="K9" s="28">
        <f>'Structural Sugars'!V16</f>
        <v>0</v>
      </c>
      <c r="L9" s="28">
        <f>'Structural Sugars'!X16</f>
        <v>0</v>
      </c>
      <c r="M9" s="28">
        <f>'Structural Sugars'!Z16</f>
        <v>0</v>
      </c>
      <c r="N9" s="28">
        <f>'Structural Sugars'!AB16</f>
        <v>0</v>
      </c>
      <c r="O9" s="28">
        <f>'Structural Sugars'!AD16</f>
        <v>0</v>
      </c>
      <c r="P9" s="28">
        <f>'Uronic Acid'!H10</f>
        <v>0</v>
      </c>
      <c r="Q9" s="28">
        <f>Acetate!I10</f>
        <v>0</v>
      </c>
    </row>
    <row r="10" spans="1:19">
      <c r="A10" s="22">
        <f>'TRB Record'!A10</f>
        <v>5</v>
      </c>
      <c r="B10" s="6">
        <f>'TRB Record'!C10</f>
        <v>0</v>
      </c>
      <c r="C10" s="28">
        <f>Ash!J10</f>
        <v>0</v>
      </c>
      <c r="D10" s="28">
        <f>Protein!F11</f>
        <v>0</v>
      </c>
      <c r="E10" s="28">
        <f>Protein!K11</f>
        <v>0</v>
      </c>
      <c r="F10" s="28">
        <f>' Extractives'!L11</f>
        <v>0</v>
      </c>
      <c r="G10" s="28">
        <f>' Extractives'!R11</f>
        <v>0</v>
      </c>
      <c r="H10" s="28">
        <f>'Non-structural sugars'!L12</f>
        <v>0</v>
      </c>
      <c r="I10" s="28">
        <f>'Structural Inorganics'!J10</f>
        <v>0</v>
      </c>
      <c r="J10" s="28">
        <f>Lignin!W10</f>
        <v>0</v>
      </c>
      <c r="K10" s="28">
        <f>'Structural Sugars'!V17</f>
        <v>0</v>
      </c>
      <c r="L10" s="28">
        <f>'Structural Sugars'!X17</f>
        <v>0</v>
      </c>
      <c r="M10" s="28">
        <f>'Structural Sugars'!Z17</f>
        <v>0</v>
      </c>
      <c r="N10" s="28">
        <f>'Structural Sugars'!AB17</f>
        <v>0</v>
      </c>
      <c r="O10" s="28">
        <f>'Structural Sugars'!AD17</f>
        <v>0</v>
      </c>
      <c r="P10" s="28">
        <f>'Uronic Acid'!H11</f>
        <v>0</v>
      </c>
      <c r="Q10" s="28">
        <f>Acetate!I11</f>
        <v>0</v>
      </c>
    </row>
    <row r="11" spans="1:19">
      <c r="A11" s="22" t="str">
        <f>'TRB Record'!A11</f>
        <v>replicate 5</v>
      </c>
      <c r="B11" s="6">
        <f>'TRB Record'!C11</f>
        <v>0</v>
      </c>
      <c r="C11" s="28">
        <f>Ash!J11</f>
        <v>0</v>
      </c>
      <c r="D11" s="28">
        <f>Protein!F12</f>
        <v>0</v>
      </c>
      <c r="E11" s="28">
        <f>Protein!K12</f>
        <v>0</v>
      </c>
      <c r="F11" s="28">
        <f>' Extractives'!L12</f>
        <v>0</v>
      </c>
      <c r="G11" s="28">
        <f>' Extractives'!R12</f>
        <v>0</v>
      </c>
      <c r="H11" s="28">
        <f>'Non-structural sugars'!L13</f>
        <v>0</v>
      </c>
      <c r="I11" s="28">
        <f>'Structural Inorganics'!J11</f>
        <v>0</v>
      </c>
      <c r="J11" s="28">
        <f>Lignin!W11</f>
        <v>0</v>
      </c>
      <c r="K11" s="28">
        <f>'Structural Sugars'!V18</f>
        <v>0</v>
      </c>
      <c r="L11" s="28">
        <f>'Structural Sugars'!X18</f>
        <v>0</v>
      </c>
      <c r="M11" s="28">
        <f>'Structural Sugars'!Z18</f>
        <v>0</v>
      </c>
      <c r="N11" s="28">
        <f>'Structural Sugars'!AB18</f>
        <v>0</v>
      </c>
      <c r="O11" s="28">
        <f>'Structural Sugars'!AD18</f>
        <v>0</v>
      </c>
      <c r="P11" s="28">
        <f>'Uronic Acid'!H12</f>
        <v>0</v>
      </c>
      <c r="Q11" s="28">
        <f>Acetate!I12</f>
        <v>0</v>
      </c>
    </row>
    <row r="12" spans="1:19">
      <c r="A12" s="22">
        <f>'TRB Record'!A12</f>
        <v>6</v>
      </c>
      <c r="B12" s="6">
        <f>'TRB Record'!C12</f>
        <v>0</v>
      </c>
      <c r="C12" s="28">
        <f>Ash!J12</f>
        <v>0</v>
      </c>
      <c r="D12" s="28">
        <f>Protein!F13</f>
        <v>0</v>
      </c>
      <c r="E12" s="28">
        <f>Protein!K13</f>
        <v>0</v>
      </c>
      <c r="F12" s="28">
        <f>' Extractives'!L13</f>
        <v>0</v>
      </c>
      <c r="G12" s="28">
        <f>' Extractives'!R13</f>
        <v>0</v>
      </c>
      <c r="H12" s="28">
        <f>'Non-structural sugars'!L14</f>
        <v>0</v>
      </c>
      <c r="I12" s="28">
        <f>'Structural Inorganics'!J12</f>
        <v>0</v>
      </c>
      <c r="J12" s="28">
        <f>Lignin!W12</f>
        <v>0</v>
      </c>
      <c r="K12" s="28">
        <f>'Structural Sugars'!V19</f>
        <v>0</v>
      </c>
      <c r="L12" s="28">
        <f>'Structural Sugars'!X19</f>
        <v>0</v>
      </c>
      <c r="M12" s="28">
        <f>'Structural Sugars'!Z19</f>
        <v>0</v>
      </c>
      <c r="N12" s="28">
        <f>'Structural Sugars'!AB19</f>
        <v>0</v>
      </c>
      <c r="O12" s="28">
        <f>'Structural Sugars'!AD19</f>
        <v>0</v>
      </c>
      <c r="P12" s="28">
        <f>'Uronic Acid'!H13</f>
        <v>0</v>
      </c>
      <c r="Q12" s="28">
        <f>Acetate!I13</f>
        <v>0</v>
      </c>
    </row>
    <row r="13" spans="1:19">
      <c r="A13" s="22" t="str">
        <f>'TRB Record'!A13</f>
        <v>replicate 6</v>
      </c>
      <c r="B13" s="6">
        <f>'TRB Record'!C13</f>
        <v>0</v>
      </c>
      <c r="C13" s="28">
        <f>Ash!J13</f>
        <v>0</v>
      </c>
      <c r="D13" s="28">
        <f>Protein!F14</f>
        <v>0</v>
      </c>
      <c r="E13" s="28">
        <f>Protein!K14</f>
        <v>0</v>
      </c>
      <c r="F13" s="28">
        <f>' Extractives'!L14</f>
        <v>0</v>
      </c>
      <c r="G13" s="28">
        <f>' Extractives'!R14</f>
        <v>0</v>
      </c>
      <c r="H13" s="28">
        <f>'Non-structural sugars'!L15</f>
        <v>0</v>
      </c>
      <c r="I13" s="28">
        <f>'Structural Inorganics'!J13</f>
        <v>0</v>
      </c>
      <c r="J13" s="28">
        <f>Lignin!W13</f>
        <v>0</v>
      </c>
      <c r="K13" s="28">
        <f>'Structural Sugars'!V20</f>
        <v>0</v>
      </c>
      <c r="L13" s="28">
        <f>'Structural Sugars'!X20</f>
        <v>0</v>
      </c>
      <c r="M13" s="28">
        <f>'Structural Sugars'!Z20</f>
        <v>0</v>
      </c>
      <c r="N13" s="28">
        <f>'Structural Sugars'!AB20</f>
        <v>0</v>
      </c>
      <c r="O13" s="28">
        <f>'Structural Sugars'!AD20</f>
        <v>0</v>
      </c>
      <c r="P13" s="28">
        <f>'Uronic Acid'!H14</f>
        <v>0</v>
      </c>
      <c r="Q13" s="28">
        <f>Acetate!I14</f>
        <v>0</v>
      </c>
    </row>
    <row r="14" spans="1:19">
      <c r="A14" s="22">
        <f>'TRB Record'!A14</f>
        <v>7</v>
      </c>
      <c r="B14" s="6">
        <f>'TRB Record'!C14</f>
        <v>0</v>
      </c>
      <c r="C14" s="28">
        <f>Ash!J14</f>
        <v>0</v>
      </c>
      <c r="D14" s="28">
        <f>Protein!F15</f>
        <v>0</v>
      </c>
      <c r="E14" s="28">
        <f>Protein!K15</f>
        <v>0</v>
      </c>
      <c r="F14" s="28">
        <f>' Extractives'!L15</f>
        <v>0</v>
      </c>
      <c r="G14" s="28">
        <f>' Extractives'!R15</f>
        <v>0</v>
      </c>
      <c r="H14" s="28">
        <f>'Non-structural sugars'!L16</f>
        <v>0</v>
      </c>
      <c r="I14" s="28">
        <f>'Structural Inorganics'!J14</f>
        <v>0</v>
      </c>
      <c r="J14" s="28">
        <f>Lignin!W14</f>
        <v>0</v>
      </c>
      <c r="K14" s="28">
        <f>'Structural Sugars'!V21</f>
        <v>0</v>
      </c>
      <c r="L14" s="28">
        <f>'Structural Sugars'!X21</f>
        <v>0</v>
      </c>
      <c r="M14" s="28">
        <f>'Structural Sugars'!Z21</f>
        <v>0</v>
      </c>
      <c r="N14" s="28">
        <f>'Structural Sugars'!AB21</f>
        <v>0</v>
      </c>
      <c r="O14" s="28">
        <f>'Structural Sugars'!AD21</f>
        <v>0</v>
      </c>
      <c r="P14" s="28">
        <f>'Uronic Acid'!H15</f>
        <v>0</v>
      </c>
      <c r="Q14" s="28">
        <f>Acetate!I15</f>
        <v>0</v>
      </c>
    </row>
    <row r="15" spans="1:19">
      <c r="A15" s="22" t="str">
        <f>'TRB Record'!A15</f>
        <v>replicate 7</v>
      </c>
      <c r="B15" s="6">
        <f>'TRB Record'!C15</f>
        <v>0</v>
      </c>
      <c r="C15" s="28">
        <f>Ash!J15</f>
        <v>0</v>
      </c>
      <c r="D15" s="28">
        <f>Protein!F16</f>
        <v>0</v>
      </c>
      <c r="E15" s="28">
        <f>Protein!K16</f>
        <v>0</v>
      </c>
      <c r="F15" s="28">
        <f>' Extractives'!L16</f>
        <v>0</v>
      </c>
      <c r="G15" s="28">
        <f>' Extractives'!R16</f>
        <v>0</v>
      </c>
      <c r="H15" s="28">
        <f>'Non-structural sugars'!L17</f>
        <v>0</v>
      </c>
      <c r="I15" s="28">
        <f>'Structural Inorganics'!J15</f>
        <v>0</v>
      </c>
      <c r="J15" s="28">
        <f>Lignin!W15</f>
        <v>0</v>
      </c>
      <c r="K15" s="28">
        <f>'Structural Sugars'!V22</f>
        <v>0</v>
      </c>
      <c r="L15" s="28">
        <f>'Structural Sugars'!X22</f>
        <v>0</v>
      </c>
      <c r="M15" s="28">
        <f>'Structural Sugars'!Z22</f>
        <v>0</v>
      </c>
      <c r="N15" s="28">
        <f>'Structural Sugars'!AB22</f>
        <v>0</v>
      </c>
      <c r="O15" s="28">
        <f>'Structural Sugars'!AD22</f>
        <v>0</v>
      </c>
      <c r="P15" s="28">
        <f>'Uronic Acid'!H16</f>
        <v>0</v>
      </c>
      <c r="Q15" s="28">
        <f>Acetate!I16</f>
        <v>0</v>
      </c>
    </row>
    <row r="16" spans="1:19">
      <c r="A16" s="22">
        <f>'TRB Record'!A16</f>
        <v>8</v>
      </c>
      <c r="B16" s="6">
        <f>'TRB Record'!C16</f>
        <v>0</v>
      </c>
      <c r="C16" s="28">
        <f>Ash!J16</f>
        <v>0</v>
      </c>
      <c r="D16" s="28">
        <f>Protein!F17</f>
        <v>0</v>
      </c>
      <c r="E16" s="28">
        <f>Protein!K17</f>
        <v>0</v>
      </c>
      <c r="F16" s="28">
        <f>' Extractives'!L17</f>
        <v>0</v>
      </c>
      <c r="G16" s="28">
        <f>' Extractives'!R17</f>
        <v>0</v>
      </c>
      <c r="H16" s="28">
        <f>'Non-structural sugars'!L18</f>
        <v>0</v>
      </c>
      <c r="I16" s="28">
        <f>'Structural Inorganics'!J16</f>
        <v>0</v>
      </c>
      <c r="J16" s="28">
        <f>Lignin!W16</f>
        <v>0</v>
      </c>
      <c r="K16" s="28">
        <f>'Structural Sugars'!V23</f>
        <v>0</v>
      </c>
      <c r="L16" s="28">
        <f>'Structural Sugars'!X23</f>
        <v>0</v>
      </c>
      <c r="M16" s="28">
        <f>'Structural Sugars'!Z23</f>
        <v>0</v>
      </c>
      <c r="N16" s="28">
        <f>'Structural Sugars'!AB23</f>
        <v>0</v>
      </c>
      <c r="O16" s="28">
        <f>'Structural Sugars'!AD23</f>
        <v>0</v>
      </c>
      <c r="P16" s="28">
        <f>'Uronic Acid'!H17</f>
        <v>0</v>
      </c>
      <c r="Q16" s="28">
        <f>Acetate!I17</f>
        <v>0</v>
      </c>
    </row>
    <row r="17" spans="1:17">
      <c r="A17" s="22" t="str">
        <f>'TRB Record'!A17</f>
        <v>replicate 8</v>
      </c>
      <c r="B17" s="6">
        <f>'TRB Record'!C17</f>
        <v>0</v>
      </c>
      <c r="C17" s="28">
        <f>Ash!J17</f>
        <v>0</v>
      </c>
      <c r="D17" s="28">
        <f>Protein!F18</f>
        <v>0</v>
      </c>
      <c r="E17" s="28">
        <f>Protein!K18</f>
        <v>0</v>
      </c>
      <c r="F17" s="28">
        <f>' Extractives'!L18</f>
        <v>0</v>
      </c>
      <c r="G17" s="28">
        <f>' Extractives'!R18</f>
        <v>0</v>
      </c>
      <c r="H17" s="28">
        <f>'Non-structural sugars'!L19</f>
        <v>0</v>
      </c>
      <c r="I17" s="28">
        <f>'Structural Inorganics'!J17</f>
        <v>0</v>
      </c>
      <c r="J17" s="28">
        <f>Lignin!W17</f>
        <v>0</v>
      </c>
      <c r="K17" s="28">
        <f>'Structural Sugars'!V24</f>
        <v>0</v>
      </c>
      <c r="L17" s="28">
        <f>'Structural Sugars'!X24</f>
        <v>0</v>
      </c>
      <c r="M17" s="28">
        <f>'Structural Sugars'!Z24</f>
        <v>0</v>
      </c>
      <c r="N17" s="28">
        <f>'Structural Sugars'!AB24</f>
        <v>0</v>
      </c>
      <c r="O17" s="28">
        <f>'Structural Sugars'!AD24</f>
        <v>0</v>
      </c>
      <c r="P17" s="28">
        <f>'Uronic Acid'!H18</f>
        <v>0</v>
      </c>
      <c r="Q17" s="28">
        <f>Acetate!I18</f>
        <v>0</v>
      </c>
    </row>
    <row r="18" spans="1:17">
      <c r="A18" s="22">
        <f>'TRB Record'!A18</f>
        <v>9</v>
      </c>
      <c r="B18" s="6">
        <f>'TRB Record'!C18</f>
        <v>0</v>
      </c>
      <c r="C18" s="28">
        <f>Ash!J18</f>
        <v>0</v>
      </c>
      <c r="D18" s="28">
        <f>Protein!F19</f>
        <v>0</v>
      </c>
      <c r="E18" s="28">
        <f>Protein!K19</f>
        <v>0</v>
      </c>
      <c r="F18" s="28">
        <f>' Extractives'!L19</f>
        <v>0</v>
      </c>
      <c r="G18" s="28">
        <f>' Extractives'!R19</f>
        <v>0</v>
      </c>
      <c r="H18" s="28">
        <f>'Non-structural sugars'!L20</f>
        <v>0</v>
      </c>
      <c r="I18" s="28">
        <f>'Structural Inorganics'!J18</f>
        <v>0</v>
      </c>
      <c r="J18" s="28">
        <f>Lignin!W18</f>
        <v>0</v>
      </c>
      <c r="K18" s="28">
        <f>'Structural Sugars'!V25</f>
        <v>0</v>
      </c>
      <c r="L18" s="28">
        <f>'Structural Sugars'!X25</f>
        <v>0</v>
      </c>
      <c r="M18" s="28">
        <f>'Structural Sugars'!Z25</f>
        <v>0</v>
      </c>
      <c r="N18" s="28">
        <f>'Structural Sugars'!AB25</f>
        <v>0</v>
      </c>
      <c r="O18" s="28">
        <f>'Structural Sugars'!AD25</f>
        <v>0</v>
      </c>
      <c r="P18" s="28">
        <f>'Uronic Acid'!H19</f>
        <v>0</v>
      </c>
      <c r="Q18" s="28">
        <f>Acetate!I19</f>
        <v>0</v>
      </c>
    </row>
    <row r="19" spans="1:17">
      <c r="A19" s="22" t="str">
        <f>'TRB Record'!A19</f>
        <v>replicate 9</v>
      </c>
      <c r="B19" s="6">
        <f>'TRB Record'!C19</f>
        <v>0</v>
      </c>
      <c r="C19" s="28">
        <f>Ash!J19</f>
        <v>0</v>
      </c>
      <c r="D19" s="28">
        <f>Protein!F20</f>
        <v>0</v>
      </c>
      <c r="E19" s="28">
        <f>Protein!K20</f>
        <v>0</v>
      </c>
      <c r="F19" s="28">
        <f>' Extractives'!L20</f>
        <v>0</v>
      </c>
      <c r="G19" s="28">
        <f>' Extractives'!R20</f>
        <v>0</v>
      </c>
      <c r="H19" s="28">
        <f>'Non-structural sugars'!L21</f>
        <v>0</v>
      </c>
      <c r="I19" s="28">
        <f>'Structural Inorganics'!J19</f>
        <v>0</v>
      </c>
      <c r="J19" s="28">
        <f>Lignin!W19</f>
        <v>0</v>
      </c>
      <c r="K19" s="28">
        <f>'Structural Sugars'!V26</f>
        <v>0</v>
      </c>
      <c r="L19" s="28">
        <f>'Structural Sugars'!X26</f>
        <v>0</v>
      </c>
      <c r="M19" s="28">
        <f>'Structural Sugars'!Z26</f>
        <v>0</v>
      </c>
      <c r="N19" s="28">
        <f>'Structural Sugars'!AB26</f>
        <v>0</v>
      </c>
      <c r="O19" s="28">
        <f>'Structural Sugars'!AD26</f>
        <v>0</v>
      </c>
      <c r="P19" s="28">
        <f>'Uronic Acid'!H20</f>
        <v>0</v>
      </c>
      <c r="Q19" s="28">
        <f>Acetate!I20</f>
        <v>0</v>
      </c>
    </row>
    <row r="20" spans="1:17">
      <c r="A20" s="22">
        <f>'TRB Record'!A20</f>
        <v>10</v>
      </c>
      <c r="B20" s="6">
        <f>'TRB Record'!C20</f>
        <v>0</v>
      </c>
      <c r="C20" s="28">
        <f>Ash!J20</f>
        <v>0</v>
      </c>
      <c r="D20" s="28">
        <f>Protein!F21</f>
        <v>0</v>
      </c>
      <c r="E20" s="28">
        <f>Protein!K21</f>
        <v>0</v>
      </c>
      <c r="F20" s="28">
        <f>' Extractives'!L21</f>
        <v>0</v>
      </c>
      <c r="G20" s="28">
        <f>' Extractives'!R21</f>
        <v>0</v>
      </c>
      <c r="H20" s="28">
        <f>'Non-structural sugars'!L22</f>
        <v>0</v>
      </c>
      <c r="I20" s="28">
        <f>'Structural Inorganics'!J20</f>
        <v>0</v>
      </c>
      <c r="J20" s="28">
        <f>Lignin!W20</f>
        <v>0</v>
      </c>
      <c r="K20" s="28">
        <f>'Structural Sugars'!V27</f>
        <v>0</v>
      </c>
      <c r="L20" s="28">
        <f>'Structural Sugars'!X27</f>
        <v>0</v>
      </c>
      <c r="M20" s="28">
        <f>'Structural Sugars'!Z27</f>
        <v>0</v>
      </c>
      <c r="N20" s="28">
        <f>'Structural Sugars'!AB27</f>
        <v>0</v>
      </c>
      <c r="O20" s="28">
        <f>'Structural Sugars'!AD27</f>
        <v>0</v>
      </c>
      <c r="P20" s="28">
        <f>'Uronic Acid'!H21</f>
        <v>0</v>
      </c>
      <c r="Q20" s="28">
        <f>Acetate!I21</f>
        <v>0</v>
      </c>
    </row>
    <row r="21" spans="1:17">
      <c r="A21" s="22" t="str">
        <f>'TRB Record'!A21</f>
        <v>replicate 10</v>
      </c>
      <c r="B21" s="6">
        <f>'TRB Record'!C21</f>
        <v>0</v>
      </c>
      <c r="C21" s="28">
        <f>Ash!J21</f>
        <v>0</v>
      </c>
      <c r="D21" s="28">
        <f>Protein!F22</f>
        <v>0</v>
      </c>
      <c r="E21" s="28">
        <f>Protein!K22</f>
        <v>0</v>
      </c>
      <c r="F21" s="28">
        <f>' Extractives'!L22</f>
        <v>0</v>
      </c>
      <c r="G21" s="28">
        <f>' Extractives'!R22</f>
        <v>0</v>
      </c>
      <c r="H21" s="28">
        <f>'Non-structural sugars'!L23</f>
        <v>0</v>
      </c>
      <c r="I21" s="28">
        <f>'Structural Inorganics'!J21</f>
        <v>0</v>
      </c>
      <c r="J21" s="28">
        <f>Lignin!W21</f>
        <v>0</v>
      </c>
      <c r="K21" s="28">
        <f>'Structural Sugars'!V28</f>
        <v>0</v>
      </c>
      <c r="L21" s="28">
        <f>'Structural Sugars'!X28</f>
        <v>0</v>
      </c>
      <c r="M21" s="28">
        <f>'Structural Sugars'!Z28</f>
        <v>0</v>
      </c>
      <c r="N21" s="28">
        <f>'Structural Sugars'!AB28</f>
        <v>0</v>
      </c>
      <c r="O21" s="28">
        <f>'Structural Sugars'!AD28</f>
        <v>0</v>
      </c>
      <c r="P21" s="28">
        <f>'Uronic Acid'!H22</f>
        <v>0</v>
      </c>
      <c r="Q21" s="28">
        <f>Acetate!I22</f>
        <v>0</v>
      </c>
    </row>
    <row r="22" spans="1:17">
      <c r="A22" s="22">
        <f>'TRB Record'!A22</f>
        <v>11</v>
      </c>
      <c r="B22" s="6">
        <f>'TRB Record'!C22</f>
        <v>0</v>
      </c>
      <c r="C22" s="28">
        <f>Ash!J22</f>
        <v>0</v>
      </c>
      <c r="D22" s="28">
        <f>Protein!F23</f>
        <v>0</v>
      </c>
      <c r="E22" s="28">
        <f>Protein!K23</f>
        <v>0</v>
      </c>
      <c r="F22" s="28">
        <f>' Extractives'!L23</f>
        <v>0</v>
      </c>
      <c r="G22" s="28">
        <f>' Extractives'!R23</f>
        <v>0</v>
      </c>
      <c r="H22" s="28">
        <f>'Non-structural sugars'!L24</f>
        <v>0</v>
      </c>
      <c r="I22" s="28">
        <f>'Structural Inorganics'!J22</f>
        <v>0</v>
      </c>
      <c r="J22" s="28">
        <f>Lignin!W22</f>
        <v>0</v>
      </c>
      <c r="K22" s="28">
        <f>'Structural Sugars'!V29</f>
        <v>0</v>
      </c>
      <c r="L22" s="28">
        <f>'Structural Sugars'!X29</f>
        <v>0</v>
      </c>
      <c r="M22" s="28">
        <f>'Structural Sugars'!Z29</f>
        <v>0</v>
      </c>
      <c r="N22" s="28">
        <f>'Structural Sugars'!AB29</f>
        <v>0</v>
      </c>
      <c r="O22" s="28">
        <f>'Structural Sugars'!AD29</f>
        <v>0</v>
      </c>
      <c r="P22" s="28">
        <f>'Uronic Acid'!H23</f>
        <v>0</v>
      </c>
      <c r="Q22" s="28">
        <f>Acetate!I23</f>
        <v>0</v>
      </c>
    </row>
    <row r="23" spans="1:17">
      <c r="A23" s="22" t="str">
        <f>'TRB Record'!A23</f>
        <v>replicate 11</v>
      </c>
      <c r="B23" s="6">
        <f>'TRB Record'!C23</f>
        <v>0</v>
      </c>
      <c r="C23" s="28">
        <f>Ash!J23</f>
        <v>0</v>
      </c>
      <c r="D23" s="28">
        <f>Protein!F24</f>
        <v>0</v>
      </c>
      <c r="E23" s="28">
        <f>Protein!K24</f>
        <v>0</v>
      </c>
      <c r="F23" s="28">
        <f>' Extractives'!L24</f>
        <v>0</v>
      </c>
      <c r="G23" s="28">
        <f>' Extractives'!R24</f>
        <v>0</v>
      </c>
      <c r="H23" s="28">
        <f>'Non-structural sugars'!L25</f>
        <v>0</v>
      </c>
      <c r="I23" s="28">
        <f>'Structural Inorganics'!J23</f>
        <v>0</v>
      </c>
      <c r="J23" s="28">
        <f>Lignin!W23</f>
        <v>0</v>
      </c>
      <c r="K23" s="28">
        <f>'Structural Sugars'!V30</f>
        <v>0</v>
      </c>
      <c r="L23" s="28">
        <f>'Structural Sugars'!X30</f>
        <v>0</v>
      </c>
      <c r="M23" s="28">
        <f>'Structural Sugars'!Z30</f>
        <v>0</v>
      </c>
      <c r="N23" s="28">
        <f>'Structural Sugars'!AB30</f>
        <v>0</v>
      </c>
      <c r="O23" s="28">
        <f>'Structural Sugars'!AD30</f>
        <v>0</v>
      </c>
      <c r="P23" s="28">
        <f>'Uronic Acid'!H24</f>
        <v>0</v>
      </c>
      <c r="Q23" s="28">
        <f>Acetate!I24</f>
        <v>0</v>
      </c>
    </row>
    <row r="24" spans="1:17">
      <c r="A24" s="22">
        <f>'TRB Record'!A24</f>
        <v>12</v>
      </c>
      <c r="B24" s="6">
        <f>'TRB Record'!C24</f>
        <v>0</v>
      </c>
      <c r="C24" s="28">
        <f>Ash!J24</f>
        <v>0</v>
      </c>
      <c r="D24" s="28">
        <f>Protein!F25</f>
        <v>0</v>
      </c>
      <c r="E24" s="28">
        <f>Protein!K25</f>
        <v>0</v>
      </c>
      <c r="F24" s="28">
        <f>' Extractives'!L25</f>
        <v>0</v>
      </c>
      <c r="G24" s="28">
        <f>' Extractives'!R25</f>
        <v>0</v>
      </c>
      <c r="H24" s="28">
        <f>'Non-structural sugars'!L26</f>
        <v>0</v>
      </c>
      <c r="I24" s="28">
        <f>'Structural Inorganics'!J24</f>
        <v>0</v>
      </c>
      <c r="J24" s="28">
        <f>Lignin!W24</f>
        <v>0</v>
      </c>
      <c r="K24" s="28">
        <f>'Structural Sugars'!V31</f>
        <v>0</v>
      </c>
      <c r="L24" s="28">
        <f>'Structural Sugars'!X31</f>
        <v>0</v>
      </c>
      <c r="M24" s="28">
        <f>'Structural Sugars'!Z31</f>
        <v>0</v>
      </c>
      <c r="N24" s="28">
        <f>'Structural Sugars'!AB31</f>
        <v>0</v>
      </c>
      <c r="O24" s="28">
        <f>'Structural Sugars'!AD31</f>
        <v>0</v>
      </c>
      <c r="P24" s="28">
        <f>'Uronic Acid'!H25</f>
        <v>0</v>
      </c>
      <c r="Q24" s="28">
        <f>Acetate!I25</f>
        <v>0</v>
      </c>
    </row>
    <row r="25" spans="1:17">
      <c r="A25" s="22" t="str">
        <f>'TRB Record'!A25</f>
        <v>replicate 12</v>
      </c>
      <c r="B25" s="6">
        <f>'TRB Record'!C25</f>
        <v>0</v>
      </c>
      <c r="C25" s="28">
        <f>Ash!J25</f>
        <v>0</v>
      </c>
      <c r="D25" s="28">
        <f>Protein!F26</f>
        <v>0</v>
      </c>
      <c r="E25" s="28">
        <f>Protein!K26</f>
        <v>0</v>
      </c>
      <c r="F25" s="28">
        <f>' Extractives'!L26</f>
        <v>0</v>
      </c>
      <c r="G25" s="28">
        <f>' Extractives'!R26</f>
        <v>0</v>
      </c>
      <c r="H25" s="28">
        <f>'Non-structural sugars'!L27</f>
        <v>0</v>
      </c>
      <c r="I25" s="28">
        <f>'Structural Inorganics'!J25</f>
        <v>0</v>
      </c>
      <c r="J25" s="28">
        <f>Lignin!W25</f>
        <v>0</v>
      </c>
      <c r="K25" s="28">
        <f>'Structural Sugars'!V32</f>
        <v>0</v>
      </c>
      <c r="L25" s="28">
        <f>'Structural Sugars'!X32</f>
        <v>0</v>
      </c>
      <c r="M25" s="28">
        <f>'Structural Sugars'!Z32</f>
        <v>0</v>
      </c>
      <c r="N25" s="28">
        <f>'Structural Sugars'!AB32</f>
        <v>0</v>
      </c>
      <c r="O25" s="28">
        <f>'Structural Sugars'!AD32</f>
        <v>0</v>
      </c>
      <c r="P25" s="28">
        <f>'Uronic Acid'!H26</f>
        <v>0</v>
      </c>
      <c r="Q25" s="28">
        <f>Acetate!I26</f>
        <v>0</v>
      </c>
    </row>
    <row r="26" spans="1:17">
      <c r="A26" s="22">
        <f>'TRB Record'!A26</f>
        <v>13</v>
      </c>
      <c r="B26" s="6">
        <f>'TRB Record'!C26</f>
        <v>0</v>
      </c>
      <c r="C26" s="28">
        <f>Ash!J26</f>
        <v>0</v>
      </c>
      <c r="D26" s="28">
        <f>Protein!F27</f>
        <v>0</v>
      </c>
      <c r="E26" s="28">
        <f>Protein!K27</f>
        <v>0</v>
      </c>
      <c r="F26" s="28">
        <f>' Extractives'!L27</f>
        <v>0</v>
      </c>
      <c r="G26" s="28">
        <f>' Extractives'!R27</f>
        <v>0</v>
      </c>
      <c r="H26" s="28">
        <f>'Non-structural sugars'!L28</f>
        <v>0</v>
      </c>
      <c r="I26" s="28">
        <f>'Structural Inorganics'!J26</f>
        <v>0</v>
      </c>
      <c r="J26" s="28">
        <f>Lignin!W26</f>
        <v>0</v>
      </c>
      <c r="K26" s="28">
        <f>'Structural Sugars'!V33</f>
        <v>0</v>
      </c>
      <c r="L26" s="28">
        <f>'Structural Sugars'!X33</f>
        <v>0</v>
      </c>
      <c r="M26" s="28">
        <f>'Structural Sugars'!Z33</f>
        <v>0</v>
      </c>
      <c r="N26" s="28">
        <f>'Structural Sugars'!AB33</f>
        <v>0</v>
      </c>
      <c r="O26" s="28">
        <f>'Structural Sugars'!AD33</f>
        <v>0</v>
      </c>
      <c r="P26" s="28">
        <f>'Uronic Acid'!H27</f>
        <v>0</v>
      </c>
      <c r="Q26" s="28">
        <f>Acetate!I27</f>
        <v>0</v>
      </c>
    </row>
    <row r="27" spans="1:17">
      <c r="A27" s="22" t="str">
        <f>'TRB Record'!A27</f>
        <v>replicate 13</v>
      </c>
      <c r="B27" s="6">
        <f>'TRB Record'!C27</f>
        <v>0</v>
      </c>
      <c r="C27" s="28">
        <f>Ash!J27</f>
        <v>0</v>
      </c>
      <c r="D27" s="28">
        <f>Protein!F28</f>
        <v>0</v>
      </c>
      <c r="E27" s="28">
        <f>Protein!K28</f>
        <v>0</v>
      </c>
      <c r="F27" s="28">
        <f>' Extractives'!L28</f>
        <v>0</v>
      </c>
      <c r="G27" s="28">
        <f>' Extractives'!R28</f>
        <v>0</v>
      </c>
      <c r="H27" s="28">
        <f>'Non-structural sugars'!L29</f>
        <v>0</v>
      </c>
      <c r="I27" s="28">
        <f>'Structural Inorganics'!J27</f>
        <v>0</v>
      </c>
      <c r="J27" s="28">
        <f>Lignin!W27</f>
        <v>0</v>
      </c>
      <c r="K27" s="28">
        <f>'Structural Sugars'!V34</f>
        <v>0</v>
      </c>
      <c r="L27" s="28">
        <f>'Structural Sugars'!X34</f>
        <v>0</v>
      </c>
      <c r="M27" s="28">
        <f>'Structural Sugars'!Z34</f>
        <v>0</v>
      </c>
      <c r="N27" s="28">
        <f>'Structural Sugars'!AB34</f>
        <v>0</v>
      </c>
      <c r="O27" s="28">
        <f>'Structural Sugars'!AD34</f>
        <v>0</v>
      </c>
      <c r="P27" s="28">
        <f>'Uronic Acid'!H28</f>
        <v>0</v>
      </c>
      <c r="Q27" s="28">
        <f>Acetate!I28</f>
        <v>0</v>
      </c>
    </row>
    <row r="28" spans="1:17">
      <c r="A28" s="22">
        <f>'TRB Record'!A28</f>
        <v>14</v>
      </c>
      <c r="B28" s="6">
        <f>'TRB Record'!C28</f>
        <v>0</v>
      </c>
      <c r="C28" s="28">
        <f>Ash!J28</f>
        <v>0</v>
      </c>
      <c r="D28" s="28">
        <f>Protein!F29</f>
        <v>0</v>
      </c>
      <c r="E28" s="28">
        <f>Protein!K29</f>
        <v>0</v>
      </c>
      <c r="F28" s="28">
        <f>' Extractives'!L29</f>
        <v>0</v>
      </c>
      <c r="G28" s="28">
        <f>' Extractives'!R29</f>
        <v>0</v>
      </c>
      <c r="H28" s="28">
        <f>'Non-structural sugars'!L30</f>
        <v>0</v>
      </c>
      <c r="I28" s="28">
        <f>'Structural Inorganics'!J28</f>
        <v>0</v>
      </c>
      <c r="J28" s="28">
        <f>Lignin!W28</f>
        <v>0</v>
      </c>
      <c r="K28" s="28">
        <f>'Structural Sugars'!V35</f>
        <v>0</v>
      </c>
      <c r="L28" s="28">
        <f>'Structural Sugars'!X35</f>
        <v>0</v>
      </c>
      <c r="M28" s="28">
        <f>'Structural Sugars'!Z35</f>
        <v>0</v>
      </c>
      <c r="N28" s="28">
        <f>'Structural Sugars'!AB35</f>
        <v>0</v>
      </c>
      <c r="O28" s="28">
        <f>'Structural Sugars'!AD35</f>
        <v>0</v>
      </c>
      <c r="P28" s="28">
        <f>'Uronic Acid'!H29</f>
        <v>0</v>
      </c>
      <c r="Q28" s="28">
        <f>Acetate!I29</f>
        <v>0</v>
      </c>
    </row>
    <row r="29" spans="1:17">
      <c r="A29" s="22" t="str">
        <f>'TRB Record'!A29</f>
        <v>replicate 14</v>
      </c>
      <c r="B29" s="6">
        <f>'TRB Record'!C29</f>
        <v>0</v>
      </c>
      <c r="C29" s="28">
        <f>Ash!J29</f>
        <v>0</v>
      </c>
      <c r="D29" s="28">
        <f>Protein!F30</f>
        <v>0</v>
      </c>
      <c r="E29" s="28">
        <f>Protein!K30</f>
        <v>0</v>
      </c>
      <c r="F29" s="28">
        <f>' Extractives'!L30</f>
        <v>0</v>
      </c>
      <c r="G29" s="28">
        <f>' Extractives'!R30</f>
        <v>0</v>
      </c>
      <c r="H29" s="28">
        <f>'Non-structural sugars'!L31</f>
        <v>0</v>
      </c>
      <c r="I29" s="28">
        <f>'Structural Inorganics'!J29</f>
        <v>0</v>
      </c>
      <c r="J29" s="28">
        <f>Lignin!W29</f>
        <v>0</v>
      </c>
      <c r="K29" s="28">
        <f>'Structural Sugars'!V36</f>
        <v>0</v>
      </c>
      <c r="L29" s="28">
        <f>'Structural Sugars'!X36</f>
        <v>0</v>
      </c>
      <c r="M29" s="28">
        <f>'Structural Sugars'!Z36</f>
        <v>0</v>
      </c>
      <c r="N29" s="28">
        <f>'Structural Sugars'!AB36</f>
        <v>0</v>
      </c>
      <c r="O29" s="28">
        <f>'Structural Sugars'!AD36</f>
        <v>0</v>
      </c>
      <c r="P29" s="28">
        <f>'Uronic Acid'!H30</f>
        <v>0</v>
      </c>
      <c r="Q29" s="28">
        <f>Acetate!I30</f>
        <v>0</v>
      </c>
    </row>
    <row r="30" spans="1:17">
      <c r="A30" s="22">
        <f>'TRB Record'!A30</f>
        <v>15</v>
      </c>
      <c r="B30" s="6">
        <f>'TRB Record'!C30</f>
        <v>0</v>
      </c>
      <c r="C30" s="28">
        <f>Ash!J30</f>
        <v>0</v>
      </c>
      <c r="D30" s="28">
        <f>Protein!F31</f>
        <v>0</v>
      </c>
      <c r="E30" s="28">
        <f>Protein!K31</f>
        <v>0</v>
      </c>
      <c r="F30" s="28">
        <f>' Extractives'!L31</f>
        <v>0</v>
      </c>
      <c r="G30" s="28">
        <f>' Extractives'!R31</f>
        <v>0</v>
      </c>
      <c r="H30" s="28">
        <f>'Non-structural sugars'!L32</f>
        <v>0</v>
      </c>
      <c r="I30" s="28">
        <f>'Structural Inorganics'!J30</f>
        <v>0</v>
      </c>
      <c r="J30" s="28">
        <f>Lignin!W30</f>
        <v>0</v>
      </c>
      <c r="K30" s="28">
        <f>'Structural Sugars'!V37</f>
        <v>0</v>
      </c>
      <c r="L30" s="28">
        <f>'Structural Sugars'!X37</f>
        <v>0</v>
      </c>
      <c r="M30" s="28">
        <f>'Structural Sugars'!Z37</f>
        <v>0</v>
      </c>
      <c r="N30" s="28">
        <f>'Structural Sugars'!AB37</f>
        <v>0</v>
      </c>
      <c r="O30" s="28">
        <f>'Structural Sugars'!AD37</f>
        <v>0</v>
      </c>
      <c r="P30" s="28">
        <f>'Uronic Acid'!H31</f>
        <v>0</v>
      </c>
      <c r="Q30" s="28">
        <f>Acetate!I31</f>
        <v>0</v>
      </c>
    </row>
    <row r="31" spans="1:17">
      <c r="A31" s="22" t="str">
        <f>'TRB Record'!A31</f>
        <v>replicate 15</v>
      </c>
      <c r="B31" s="6">
        <f>'TRB Record'!C31</f>
        <v>0</v>
      </c>
      <c r="C31" s="28">
        <f>Ash!J31</f>
        <v>0</v>
      </c>
      <c r="D31" s="28">
        <f>Protein!F32</f>
        <v>0</v>
      </c>
      <c r="E31" s="28">
        <f>Protein!K32</f>
        <v>0</v>
      </c>
      <c r="F31" s="28">
        <f>' Extractives'!L32</f>
        <v>0</v>
      </c>
      <c r="G31" s="28">
        <f>' Extractives'!R32</f>
        <v>0</v>
      </c>
      <c r="H31" s="28">
        <f>'Non-structural sugars'!L33</f>
        <v>0</v>
      </c>
      <c r="I31" s="28">
        <f>'Structural Inorganics'!J31</f>
        <v>0</v>
      </c>
      <c r="J31" s="28">
        <f>Lignin!W31</f>
        <v>0</v>
      </c>
      <c r="K31" s="28">
        <f>'Structural Sugars'!V38</f>
        <v>0</v>
      </c>
      <c r="L31" s="28">
        <f>'Structural Sugars'!X38</f>
        <v>0</v>
      </c>
      <c r="M31" s="28">
        <f>'Structural Sugars'!Z38</f>
        <v>0</v>
      </c>
      <c r="N31" s="28">
        <f>'Structural Sugars'!AB38</f>
        <v>0</v>
      </c>
      <c r="O31" s="28">
        <f>'Structural Sugars'!AD38</f>
        <v>0</v>
      </c>
      <c r="P31" s="28">
        <f>'Uronic Acid'!H32</f>
        <v>0</v>
      </c>
      <c r="Q31" s="28">
        <f>Acetate!I32</f>
        <v>0</v>
      </c>
    </row>
    <row r="32" spans="1:17">
      <c r="A32" s="22">
        <f>'TRB Record'!A32</f>
        <v>16</v>
      </c>
      <c r="B32" s="6">
        <f>'TRB Record'!C32</f>
        <v>0</v>
      </c>
      <c r="C32" s="28">
        <f>Ash!J32</f>
        <v>0</v>
      </c>
      <c r="D32" s="28">
        <f>Protein!F33</f>
        <v>0</v>
      </c>
      <c r="E32" s="28">
        <f>Protein!K33</f>
        <v>0</v>
      </c>
      <c r="F32" s="28">
        <f>' Extractives'!L33</f>
        <v>0</v>
      </c>
      <c r="G32" s="28">
        <f>' Extractives'!R33</f>
        <v>0</v>
      </c>
      <c r="H32" s="28">
        <f>'Non-structural sugars'!L34</f>
        <v>0</v>
      </c>
      <c r="I32" s="28">
        <f>'Structural Inorganics'!J32</f>
        <v>0</v>
      </c>
      <c r="J32" s="28">
        <f>Lignin!W32</f>
        <v>0</v>
      </c>
      <c r="K32" s="28">
        <f>'Structural Sugars'!V39</f>
        <v>0</v>
      </c>
      <c r="L32" s="28">
        <f>'Structural Sugars'!X39</f>
        <v>0</v>
      </c>
      <c r="M32" s="28">
        <f>'Structural Sugars'!Z39</f>
        <v>0</v>
      </c>
      <c r="N32" s="28">
        <f>'Structural Sugars'!AB39</f>
        <v>0</v>
      </c>
      <c r="O32" s="28">
        <f>'Structural Sugars'!AD39</f>
        <v>0</v>
      </c>
      <c r="P32" s="28">
        <f>'Uronic Acid'!H33</f>
        <v>0</v>
      </c>
      <c r="Q32" s="28">
        <f>Acetate!I33</f>
        <v>0</v>
      </c>
    </row>
    <row r="33" spans="1:17">
      <c r="A33" s="22" t="str">
        <f>'TRB Record'!A33</f>
        <v>replicate 16</v>
      </c>
      <c r="B33" s="6">
        <f>'TRB Record'!C33</f>
        <v>0</v>
      </c>
      <c r="C33" s="28">
        <f>Ash!J33</f>
        <v>0</v>
      </c>
      <c r="D33" s="28">
        <f>Protein!F34</f>
        <v>0</v>
      </c>
      <c r="E33" s="28">
        <f>Protein!K34</f>
        <v>0</v>
      </c>
      <c r="F33" s="28">
        <f>' Extractives'!L34</f>
        <v>0</v>
      </c>
      <c r="G33" s="28">
        <f>' Extractives'!R34</f>
        <v>0</v>
      </c>
      <c r="H33" s="28">
        <f>'Non-structural sugars'!L35</f>
        <v>0</v>
      </c>
      <c r="I33" s="28">
        <f>'Structural Inorganics'!J33</f>
        <v>0</v>
      </c>
      <c r="J33" s="28">
        <f>Lignin!W33</f>
        <v>0</v>
      </c>
      <c r="K33" s="28">
        <f>'Structural Sugars'!V40</f>
        <v>0</v>
      </c>
      <c r="L33" s="28">
        <f>'Structural Sugars'!X40</f>
        <v>0</v>
      </c>
      <c r="M33" s="28">
        <f>'Structural Sugars'!Z40</f>
        <v>0</v>
      </c>
      <c r="N33" s="28">
        <f>'Structural Sugars'!AB40</f>
        <v>0</v>
      </c>
      <c r="O33" s="28">
        <f>'Structural Sugars'!AD40</f>
        <v>0</v>
      </c>
      <c r="P33" s="28">
        <f>'Uronic Acid'!H34</f>
        <v>0</v>
      </c>
      <c r="Q33" s="28">
        <f>Acetate!I34</f>
        <v>0</v>
      </c>
    </row>
    <row r="34" spans="1:17">
      <c r="A34" s="22">
        <f>'TRB Record'!A34</f>
        <v>17</v>
      </c>
      <c r="B34" s="6">
        <f>'TRB Record'!C34</f>
        <v>0</v>
      </c>
      <c r="C34" s="28">
        <f>Ash!J34</f>
        <v>0</v>
      </c>
      <c r="D34" s="28">
        <f>Protein!F35</f>
        <v>0</v>
      </c>
      <c r="E34" s="28">
        <f>Protein!K35</f>
        <v>0</v>
      </c>
      <c r="F34" s="28">
        <f>' Extractives'!L35</f>
        <v>0</v>
      </c>
      <c r="G34" s="28">
        <f>' Extractives'!R35</f>
        <v>0</v>
      </c>
      <c r="H34" s="28">
        <f>'Non-structural sugars'!L36</f>
        <v>0</v>
      </c>
      <c r="I34" s="28">
        <f>'Structural Inorganics'!J34</f>
        <v>0</v>
      </c>
      <c r="J34" s="28">
        <f>Lignin!W34</f>
        <v>0</v>
      </c>
      <c r="K34" s="28">
        <f>'Structural Sugars'!V41</f>
        <v>0</v>
      </c>
      <c r="L34" s="28">
        <f>'Structural Sugars'!X41</f>
        <v>0</v>
      </c>
      <c r="M34" s="28">
        <f>'Structural Sugars'!Z41</f>
        <v>0</v>
      </c>
      <c r="N34" s="28">
        <f>'Structural Sugars'!AB41</f>
        <v>0</v>
      </c>
      <c r="O34" s="28">
        <f>'Structural Sugars'!AD41</f>
        <v>0</v>
      </c>
      <c r="P34" s="28">
        <f>'Uronic Acid'!H35</f>
        <v>0</v>
      </c>
      <c r="Q34" s="28">
        <f>Acetate!I35</f>
        <v>0</v>
      </c>
    </row>
    <row r="35" spans="1:17">
      <c r="A35" s="22" t="str">
        <f>'TRB Record'!A35</f>
        <v>replicate 17</v>
      </c>
      <c r="B35" s="6">
        <f>'TRB Record'!C35</f>
        <v>0</v>
      </c>
      <c r="C35" s="28">
        <f>Ash!J35</f>
        <v>0</v>
      </c>
      <c r="D35" s="28">
        <f>Protein!F36</f>
        <v>0</v>
      </c>
      <c r="E35" s="28">
        <f>Protein!K36</f>
        <v>0</v>
      </c>
      <c r="F35" s="28">
        <f>' Extractives'!L36</f>
        <v>0</v>
      </c>
      <c r="G35" s="28">
        <f>' Extractives'!R36</f>
        <v>0</v>
      </c>
      <c r="H35" s="28">
        <f>'Non-structural sugars'!L37</f>
        <v>0</v>
      </c>
      <c r="I35" s="28">
        <f>'Structural Inorganics'!J35</f>
        <v>0</v>
      </c>
      <c r="J35" s="28">
        <f>Lignin!W35</f>
        <v>0</v>
      </c>
      <c r="K35" s="28">
        <f>'Structural Sugars'!V42</f>
        <v>0</v>
      </c>
      <c r="L35" s="28">
        <f>'Structural Sugars'!X42</f>
        <v>0</v>
      </c>
      <c r="M35" s="28">
        <f>'Structural Sugars'!Z42</f>
        <v>0</v>
      </c>
      <c r="N35" s="28">
        <f>'Structural Sugars'!AB42</f>
        <v>0</v>
      </c>
      <c r="O35" s="28">
        <f>'Structural Sugars'!AD42</f>
        <v>0</v>
      </c>
      <c r="P35" s="28">
        <f>'Uronic Acid'!H36</f>
        <v>0</v>
      </c>
      <c r="Q35" s="28">
        <f>Acetate!I36</f>
        <v>0</v>
      </c>
    </row>
    <row r="36" spans="1:17">
      <c r="A36" s="22">
        <f>'TRB Record'!A36</f>
        <v>18</v>
      </c>
      <c r="B36" s="6">
        <f>'TRB Record'!C36</f>
        <v>0</v>
      </c>
      <c r="C36" s="28">
        <f>Ash!J36</f>
        <v>0</v>
      </c>
      <c r="D36" s="28">
        <f>Protein!F37</f>
        <v>0</v>
      </c>
      <c r="E36" s="28">
        <f>Protein!K37</f>
        <v>0</v>
      </c>
      <c r="F36" s="28">
        <f>' Extractives'!L37</f>
        <v>0</v>
      </c>
      <c r="G36" s="28">
        <f>' Extractives'!R37</f>
        <v>0</v>
      </c>
      <c r="H36" s="28">
        <f>'Non-structural sugars'!L38</f>
        <v>0</v>
      </c>
      <c r="I36" s="28">
        <f>'Structural Inorganics'!J36</f>
        <v>0</v>
      </c>
      <c r="J36" s="28">
        <f>Lignin!W36</f>
        <v>0</v>
      </c>
      <c r="K36" s="28">
        <f>'Structural Sugars'!V43</f>
        <v>0</v>
      </c>
      <c r="L36" s="28">
        <f>'Structural Sugars'!X43</f>
        <v>0</v>
      </c>
      <c r="M36" s="28">
        <f>'Structural Sugars'!Z43</f>
        <v>0</v>
      </c>
      <c r="N36" s="28">
        <f>'Structural Sugars'!AB43</f>
        <v>0</v>
      </c>
      <c r="O36" s="28">
        <f>'Structural Sugars'!AD43</f>
        <v>0</v>
      </c>
      <c r="P36" s="28">
        <f>'Uronic Acid'!H37</f>
        <v>0</v>
      </c>
      <c r="Q36" s="28">
        <f>Acetate!I37</f>
        <v>0</v>
      </c>
    </row>
    <row r="37" spans="1:17">
      <c r="A37" s="22" t="str">
        <f>'TRB Record'!A37</f>
        <v>replicate 18</v>
      </c>
      <c r="B37" s="6">
        <f>'TRB Record'!C37</f>
        <v>0</v>
      </c>
      <c r="C37" s="28">
        <f>Ash!J37</f>
        <v>0</v>
      </c>
      <c r="D37" s="28">
        <f>Protein!F38</f>
        <v>0</v>
      </c>
      <c r="E37" s="28">
        <f>Protein!K38</f>
        <v>0</v>
      </c>
      <c r="F37" s="28">
        <f>' Extractives'!L38</f>
        <v>0</v>
      </c>
      <c r="G37" s="28">
        <f>' Extractives'!R38</f>
        <v>0</v>
      </c>
      <c r="H37" s="28">
        <f>'Non-structural sugars'!L39</f>
        <v>0</v>
      </c>
      <c r="I37" s="28">
        <f>'Structural Inorganics'!J37</f>
        <v>0</v>
      </c>
      <c r="J37" s="28">
        <f>Lignin!W37</f>
        <v>0</v>
      </c>
      <c r="K37" s="28">
        <f>'Structural Sugars'!V44</f>
        <v>0</v>
      </c>
      <c r="L37" s="28">
        <f>'Structural Sugars'!X44</f>
        <v>0</v>
      </c>
      <c r="M37" s="28">
        <f>'Structural Sugars'!Z44</f>
        <v>0</v>
      </c>
      <c r="N37" s="28">
        <f>'Structural Sugars'!AB44</f>
        <v>0</v>
      </c>
      <c r="O37" s="28">
        <f>'Structural Sugars'!AD44</f>
        <v>0</v>
      </c>
      <c r="P37" s="28">
        <f>'Uronic Acid'!H38</f>
        <v>0</v>
      </c>
      <c r="Q37" s="28">
        <f>Acetate!I38</f>
        <v>0</v>
      </c>
    </row>
    <row r="38" spans="1:17">
      <c r="A38" s="22">
        <f>'TRB Record'!A38</f>
        <v>19</v>
      </c>
      <c r="B38" s="6">
        <f>'TRB Record'!C38</f>
        <v>0</v>
      </c>
      <c r="C38" s="28">
        <f>Ash!J38</f>
        <v>0</v>
      </c>
      <c r="D38" s="28">
        <f>Protein!F39</f>
        <v>0</v>
      </c>
      <c r="E38" s="28">
        <f>Protein!K39</f>
        <v>0</v>
      </c>
      <c r="F38" s="28">
        <f>' Extractives'!L39</f>
        <v>0</v>
      </c>
      <c r="G38" s="28">
        <f>' Extractives'!R39</f>
        <v>0</v>
      </c>
      <c r="H38" s="28">
        <f>'Non-structural sugars'!L40</f>
        <v>0</v>
      </c>
      <c r="I38" s="28">
        <f>'Structural Inorganics'!J38</f>
        <v>0</v>
      </c>
      <c r="J38" s="28">
        <f>Lignin!W38</f>
        <v>0</v>
      </c>
      <c r="K38" s="28">
        <f>'Structural Sugars'!V45</f>
        <v>0</v>
      </c>
      <c r="L38" s="28">
        <f>'Structural Sugars'!X45</f>
        <v>0</v>
      </c>
      <c r="M38" s="28">
        <f>'Structural Sugars'!Z45</f>
        <v>0</v>
      </c>
      <c r="N38" s="28">
        <f>'Structural Sugars'!AB45</f>
        <v>0</v>
      </c>
      <c r="O38" s="28">
        <f>'Structural Sugars'!AD45</f>
        <v>0</v>
      </c>
      <c r="P38" s="28">
        <f>'Uronic Acid'!H39</f>
        <v>0</v>
      </c>
      <c r="Q38" s="28">
        <f>Acetate!I39</f>
        <v>0</v>
      </c>
    </row>
    <row r="39" spans="1:17">
      <c r="A39" s="22" t="str">
        <f>'TRB Record'!A39</f>
        <v>replicate 19</v>
      </c>
      <c r="B39" s="6">
        <f>'TRB Record'!C39</f>
        <v>0</v>
      </c>
      <c r="C39" s="28">
        <f>Ash!J39</f>
        <v>0</v>
      </c>
      <c r="D39" s="28">
        <f>Protein!F40</f>
        <v>0</v>
      </c>
      <c r="E39" s="28">
        <f>Protein!K40</f>
        <v>0</v>
      </c>
      <c r="F39" s="28">
        <f>' Extractives'!L40</f>
        <v>0</v>
      </c>
      <c r="G39" s="28">
        <f>' Extractives'!R40</f>
        <v>0</v>
      </c>
      <c r="H39" s="28">
        <f>'Non-structural sugars'!L41</f>
        <v>0</v>
      </c>
      <c r="I39" s="28">
        <f>'Structural Inorganics'!J39</f>
        <v>0</v>
      </c>
      <c r="J39" s="28">
        <f>Lignin!W39</f>
        <v>0</v>
      </c>
      <c r="K39" s="28">
        <f>'Structural Sugars'!V46</f>
        <v>0</v>
      </c>
      <c r="L39" s="28">
        <f>'Structural Sugars'!X46</f>
        <v>0</v>
      </c>
      <c r="M39" s="28">
        <f>'Structural Sugars'!Z46</f>
        <v>0</v>
      </c>
      <c r="N39" s="28">
        <f>'Structural Sugars'!AB46</f>
        <v>0</v>
      </c>
      <c r="O39" s="28">
        <f>'Structural Sugars'!AD46</f>
        <v>0</v>
      </c>
      <c r="P39" s="28">
        <f>'Uronic Acid'!H40</f>
        <v>0</v>
      </c>
      <c r="Q39" s="28">
        <f>Acetate!I40</f>
        <v>0</v>
      </c>
    </row>
    <row r="40" spans="1:17">
      <c r="A40" s="22">
        <f>'TRB Record'!A40</f>
        <v>20</v>
      </c>
      <c r="B40" s="6">
        <f>'TRB Record'!C40</f>
        <v>0</v>
      </c>
      <c r="C40" s="28">
        <f>Ash!J40</f>
        <v>0</v>
      </c>
      <c r="D40" s="28">
        <f>Protein!F41</f>
        <v>0</v>
      </c>
      <c r="E40" s="28">
        <f>Protein!K41</f>
        <v>0</v>
      </c>
      <c r="F40" s="28">
        <f>' Extractives'!L41</f>
        <v>0</v>
      </c>
      <c r="G40" s="28">
        <f>' Extractives'!R41</f>
        <v>0</v>
      </c>
      <c r="H40" s="28">
        <f>'Non-structural sugars'!L42</f>
        <v>0</v>
      </c>
      <c r="I40" s="28">
        <f>'Structural Inorganics'!J40</f>
        <v>0</v>
      </c>
      <c r="J40" s="28">
        <f>Lignin!W40</f>
        <v>0</v>
      </c>
      <c r="K40" s="28">
        <f>'Structural Sugars'!V47</f>
        <v>0</v>
      </c>
      <c r="L40" s="28">
        <f>'Structural Sugars'!X47</f>
        <v>0</v>
      </c>
      <c r="M40" s="28">
        <f>'Structural Sugars'!Z47</f>
        <v>0</v>
      </c>
      <c r="N40" s="28">
        <f>'Structural Sugars'!AB47</f>
        <v>0</v>
      </c>
      <c r="O40" s="28">
        <f>'Structural Sugars'!AD47</f>
        <v>0</v>
      </c>
      <c r="P40" s="28">
        <f>'Uronic Acid'!H41</f>
        <v>0</v>
      </c>
      <c r="Q40" s="28">
        <f>Acetate!I41</f>
        <v>0</v>
      </c>
    </row>
    <row r="41" spans="1:17">
      <c r="A41" s="22" t="str">
        <f>'TRB Record'!A41</f>
        <v>replicate 20</v>
      </c>
      <c r="B41" s="6">
        <f>'TRB Record'!C41</f>
        <v>0</v>
      </c>
      <c r="C41" s="28">
        <f>Ash!J41</f>
        <v>0</v>
      </c>
      <c r="D41" s="28">
        <f>Protein!F42</f>
        <v>0</v>
      </c>
      <c r="E41" s="28">
        <f>Protein!K42</f>
        <v>0</v>
      </c>
      <c r="F41" s="28">
        <f>' Extractives'!L42</f>
        <v>0</v>
      </c>
      <c r="G41" s="28">
        <f>' Extractives'!R42</f>
        <v>0</v>
      </c>
      <c r="H41" s="28">
        <f>'Non-structural sugars'!L43</f>
        <v>0</v>
      </c>
      <c r="I41" s="28">
        <f>'Structural Inorganics'!J41</f>
        <v>0</v>
      </c>
      <c r="J41" s="28">
        <f>Lignin!W41</f>
        <v>0</v>
      </c>
      <c r="K41" s="28">
        <f>'Structural Sugars'!V48</f>
        <v>0</v>
      </c>
      <c r="L41" s="28">
        <f>'Structural Sugars'!X48</f>
        <v>0</v>
      </c>
      <c r="M41" s="28">
        <f>'Structural Sugars'!Z48</f>
        <v>0</v>
      </c>
      <c r="N41" s="28">
        <f>'Structural Sugars'!AB48</f>
        <v>0</v>
      </c>
      <c r="O41" s="28">
        <f>'Structural Sugars'!AD48</f>
        <v>0</v>
      </c>
      <c r="P41" s="28">
        <f>'Uronic Acid'!H42</f>
        <v>0</v>
      </c>
      <c r="Q41" s="28">
        <f>Acetate!I42</f>
        <v>0</v>
      </c>
    </row>
    <row r="42" spans="1:17">
      <c r="A42" s="22">
        <f>'TRB Record'!A42</f>
        <v>21</v>
      </c>
      <c r="B42" s="6">
        <f>'TRB Record'!C42</f>
        <v>0</v>
      </c>
      <c r="C42" s="28">
        <f>Ash!J42</f>
        <v>0</v>
      </c>
      <c r="D42" s="28">
        <f>Protein!F43</f>
        <v>0</v>
      </c>
      <c r="E42" s="28">
        <f>Protein!K43</f>
        <v>0</v>
      </c>
      <c r="F42" s="28">
        <f>' Extractives'!L43</f>
        <v>0</v>
      </c>
      <c r="G42" s="28">
        <f>' Extractives'!R43</f>
        <v>0</v>
      </c>
      <c r="H42" s="28">
        <f>'Non-structural sugars'!L44</f>
        <v>0</v>
      </c>
      <c r="I42" s="28">
        <f>'Structural Inorganics'!J42</f>
        <v>0</v>
      </c>
      <c r="J42" s="28">
        <f>Lignin!W42</f>
        <v>0</v>
      </c>
      <c r="K42" s="28">
        <f>'Structural Sugars'!V49</f>
        <v>0</v>
      </c>
      <c r="L42" s="28">
        <f>'Structural Sugars'!X49</f>
        <v>0</v>
      </c>
      <c r="M42" s="28">
        <f>'Structural Sugars'!Z49</f>
        <v>0</v>
      </c>
      <c r="N42" s="28">
        <f>'Structural Sugars'!AB49</f>
        <v>0</v>
      </c>
      <c r="O42" s="28">
        <f>'Structural Sugars'!AD49</f>
        <v>0</v>
      </c>
      <c r="P42" s="28">
        <f>'Uronic Acid'!H43</f>
        <v>0</v>
      </c>
      <c r="Q42" s="28">
        <f>Acetate!I43</f>
        <v>0</v>
      </c>
    </row>
    <row r="43" spans="1:17">
      <c r="A43" s="22" t="str">
        <f>'TRB Record'!A43</f>
        <v>replicate 21</v>
      </c>
      <c r="B43" s="6">
        <f>'TRB Record'!C43</f>
        <v>0</v>
      </c>
      <c r="C43" s="28">
        <f>Ash!J43</f>
        <v>0</v>
      </c>
      <c r="D43" s="28">
        <f>Protein!F44</f>
        <v>0</v>
      </c>
      <c r="E43" s="28">
        <f>Protein!K44</f>
        <v>0</v>
      </c>
      <c r="F43" s="28">
        <f>' Extractives'!L44</f>
        <v>0</v>
      </c>
      <c r="G43" s="28">
        <f>' Extractives'!R44</f>
        <v>0</v>
      </c>
      <c r="H43" s="28">
        <f>'Non-structural sugars'!L45</f>
        <v>0</v>
      </c>
      <c r="I43" s="28">
        <f>'Structural Inorganics'!J43</f>
        <v>0</v>
      </c>
      <c r="J43" s="28">
        <f>Lignin!W43</f>
        <v>0</v>
      </c>
      <c r="K43" s="28">
        <f>'Structural Sugars'!V50</f>
        <v>0</v>
      </c>
      <c r="L43" s="28">
        <f>'Structural Sugars'!X50</f>
        <v>0</v>
      </c>
      <c r="M43" s="28">
        <f>'Structural Sugars'!Z50</f>
        <v>0</v>
      </c>
      <c r="N43" s="28">
        <f>'Structural Sugars'!AB50</f>
        <v>0</v>
      </c>
      <c r="O43" s="28">
        <f>'Structural Sugars'!AD50</f>
        <v>0</v>
      </c>
      <c r="P43" s="28">
        <f>'Uronic Acid'!H44</f>
        <v>0</v>
      </c>
      <c r="Q43" s="28">
        <f>Acetate!I44</f>
        <v>0</v>
      </c>
    </row>
    <row r="44" spans="1:17">
      <c r="A44" s="22">
        <f>'TRB Record'!A44</f>
        <v>22</v>
      </c>
      <c r="B44" s="6">
        <f>'TRB Record'!C44</f>
        <v>0</v>
      </c>
      <c r="C44" s="28">
        <f>Ash!J44</f>
        <v>0</v>
      </c>
      <c r="D44" s="28">
        <f>Protein!F45</f>
        <v>0</v>
      </c>
      <c r="E44" s="28">
        <f>Protein!K45</f>
        <v>0</v>
      </c>
      <c r="F44" s="28">
        <f>' Extractives'!L45</f>
        <v>0</v>
      </c>
      <c r="G44" s="28">
        <f>' Extractives'!R45</f>
        <v>0</v>
      </c>
      <c r="H44" s="28">
        <f>'Non-structural sugars'!L46</f>
        <v>0</v>
      </c>
      <c r="I44" s="28">
        <f>'Structural Inorganics'!J44</f>
        <v>0</v>
      </c>
      <c r="J44" s="28">
        <f>Lignin!W44</f>
        <v>0</v>
      </c>
      <c r="K44" s="28">
        <f>'Structural Sugars'!V51</f>
        <v>0</v>
      </c>
      <c r="L44" s="28">
        <f>'Structural Sugars'!X51</f>
        <v>0</v>
      </c>
      <c r="M44" s="28">
        <f>'Structural Sugars'!Z51</f>
        <v>0</v>
      </c>
      <c r="N44" s="28">
        <f>'Structural Sugars'!AB51</f>
        <v>0</v>
      </c>
      <c r="O44" s="28">
        <f>'Structural Sugars'!AD51</f>
        <v>0</v>
      </c>
      <c r="P44" s="28">
        <f>'Uronic Acid'!H45</f>
        <v>0</v>
      </c>
      <c r="Q44" s="28">
        <f>Acetate!I45</f>
        <v>0</v>
      </c>
    </row>
    <row r="45" spans="1:17">
      <c r="A45" s="22" t="str">
        <f>'TRB Record'!A45</f>
        <v>replicate 22</v>
      </c>
      <c r="B45" s="6">
        <f>'TRB Record'!C45</f>
        <v>0</v>
      </c>
      <c r="C45" s="28">
        <f>Ash!J45</f>
        <v>0</v>
      </c>
      <c r="D45" s="28">
        <f>Protein!F46</f>
        <v>0</v>
      </c>
      <c r="E45" s="28">
        <f>Protein!K46</f>
        <v>0</v>
      </c>
      <c r="F45" s="28">
        <f>' Extractives'!L46</f>
        <v>0</v>
      </c>
      <c r="G45" s="28">
        <f>' Extractives'!R46</f>
        <v>0</v>
      </c>
      <c r="H45" s="28">
        <f>'Non-structural sugars'!L47</f>
        <v>0</v>
      </c>
      <c r="I45" s="28">
        <f>'Structural Inorganics'!J45</f>
        <v>0</v>
      </c>
      <c r="J45" s="28">
        <f>Lignin!W45</f>
        <v>0</v>
      </c>
      <c r="K45" s="28">
        <f>'Structural Sugars'!V52</f>
        <v>0</v>
      </c>
      <c r="L45" s="28">
        <f>'Structural Sugars'!X52</f>
        <v>0</v>
      </c>
      <c r="M45" s="28">
        <f>'Structural Sugars'!Z52</f>
        <v>0</v>
      </c>
      <c r="N45" s="28">
        <f>'Structural Sugars'!AB52</f>
        <v>0</v>
      </c>
      <c r="O45" s="28">
        <f>'Structural Sugars'!AD52</f>
        <v>0</v>
      </c>
      <c r="P45" s="28">
        <f>'Uronic Acid'!H46</f>
        <v>0</v>
      </c>
      <c r="Q45" s="28">
        <f>Acetate!I46</f>
        <v>0</v>
      </c>
    </row>
    <row r="46" spans="1:17">
      <c r="A46" s="22">
        <f>'TRB Record'!A46</f>
        <v>23</v>
      </c>
      <c r="B46" s="6">
        <f>'TRB Record'!C46</f>
        <v>0</v>
      </c>
      <c r="C46" s="28">
        <f>Ash!J46</f>
        <v>0</v>
      </c>
      <c r="D46" s="28">
        <f>Protein!F47</f>
        <v>0</v>
      </c>
      <c r="E46" s="28">
        <f>Protein!K47</f>
        <v>0</v>
      </c>
      <c r="F46" s="28">
        <f>' Extractives'!L47</f>
        <v>0</v>
      </c>
      <c r="G46" s="28">
        <f>' Extractives'!R47</f>
        <v>0</v>
      </c>
      <c r="H46" s="28">
        <f>'Non-structural sugars'!L48</f>
        <v>0</v>
      </c>
      <c r="I46" s="28">
        <f>'Structural Inorganics'!J46</f>
        <v>0</v>
      </c>
      <c r="J46" s="28">
        <f>Lignin!W46</f>
        <v>0</v>
      </c>
      <c r="K46" s="28">
        <f>'Structural Sugars'!V53</f>
        <v>0</v>
      </c>
      <c r="L46" s="28">
        <f>'Structural Sugars'!X53</f>
        <v>0</v>
      </c>
      <c r="M46" s="28">
        <f>'Structural Sugars'!Z53</f>
        <v>0</v>
      </c>
      <c r="N46" s="28">
        <f>'Structural Sugars'!AB53</f>
        <v>0</v>
      </c>
      <c r="O46" s="28">
        <f>'Structural Sugars'!AD53</f>
        <v>0</v>
      </c>
      <c r="P46" s="28">
        <f>'Uronic Acid'!H47</f>
        <v>0</v>
      </c>
      <c r="Q46" s="28">
        <f>Acetate!I47</f>
        <v>0</v>
      </c>
    </row>
    <row r="47" spans="1:17">
      <c r="A47" s="22" t="str">
        <f>'TRB Record'!A47</f>
        <v>replicate 23</v>
      </c>
      <c r="B47" s="6">
        <f>'TRB Record'!C47</f>
        <v>0</v>
      </c>
      <c r="C47" s="28">
        <f>Ash!J47</f>
        <v>0</v>
      </c>
      <c r="D47" s="28">
        <f>Protein!F48</f>
        <v>0</v>
      </c>
      <c r="E47" s="28">
        <f>Protein!K48</f>
        <v>0</v>
      </c>
      <c r="F47" s="28">
        <f>' Extractives'!L48</f>
        <v>0</v>
      </c>
      <c r="G47" s="28">
        <f>' Extractives'!R48</f>
        <v>0</v>
      </c>
      <c r="H47" s="28">
        <f>'Non-structural sugars'!L49</f>
        <v>0</v>
      </c>
      <c r="I47" s="28">
        <f>'Structural Inorganics'!J47</f>
        <v>0</v>
      </c>
      <c r="J47" s="28">
        <f>Lignin!W47</f>
        <v>0</v>
      </c>
      <c r="K47" s="28">
        <f>'Structural Sugars'!V54</f>
        <v>0</v>
      </c>
      <c r="L47" s="28">
        <f>'Structural Sugars'!X54</f>
        <v>0</v>
      </c>
      <c r="M47" s="28">
        <f>'Structural Sugars'!Z54</f>
        <v>0</v>
      </c>
      <c r="N47" s="28">
        <f>'Structural Sugars'!AB54</f>
        <v>0</v>
      </c>
      <c r="O47" s="28">
        <f>'Structural Sugars'!AD54</f>
        <v>0</v>
      </c>
      <c r="P47" s="28">
        <f>'Uronic Acid'!H48</f>
        <v>0</v>
      </c>
      <c r="Q47" s="28">
        <f>Acetate!I48</f>
        <v>0</v>
      </c>
    </row>
    <row r="48" spans="1:17">
      <c r="A48" s="22">
        <f>'TRB Record'!A48</f>
        <v>24</v>
      </c>
      <c r="B48" s="6">
        <f>'TRB Record'!C48</f>
        <v>0</v>
      </c>
      <c r="C48" s="28">
        <f>Ash!J48</f>
        <v>0</v>
      </c>
      <c r="D48" s="28">
        <f>Protein!F49</f>
        <v>0</v>
      </c>
      <c r="E48" s="28">
        <f>Protein!K49</f>
        <v>0</v>
      </c>
      <c r="F48" s="28">
        <f>' Extractives'!L49</f>
        <v>0</v>
      </c>
      <c r="G48" s="28">
        <f>' Extractives'!R49</f>
        <v>0</v>
      </c>
      <c r="H48" s="28">
        <f>'Non-structural sugars'!L50</f>
        <v>0</v>
      </c>
      <c r="I48" s="28">
        <f>'Structural Inorganics'!J48</f>
        <v>0</v>
      </c>
      <c r="J48" s="28">
        <f>Lignin!W48</f>
        <v>0</v>
      </c>
      <c r="K48" s="28">
        <f>'Structural Sugars'!V55</f>
        <v>0</v>
      </c>
      <c r="L48" s="28">
        <f>'Structural Sugars'!X55</f>
        <v>0</v>
      </c>
      <c r="M48" s="28">
        <f>'Structural Sugars'!Z55</f>
        <v>0</v>
      </c>
      <c r="N48" s="28">
        <f>'Structural Sugars'!AB55</f>
        <v>0</v>
      </c>
      <c r="O48" s="28">
        <f>'Structural Sugars'!AD55</f>
        <v>0</v>
      </c>
      <c r="P48" s="28">
        <f>'Uronic Acid'!H49</f>
        <v>0</v>
      </c>
      <c r="Q48" s="28">
        <f>Acetate!I49</f>
        <v>0</v>
      </c>
    </row>
    <row r="49" spans="1:17">
      <c r="A49" s="22" t="str">
        <f>'TRB Record'!A49</f>
        <v>replicate 24</v>
      </c>
      <c r="B49" s="6">
        <f>'TRB Record'!C49</f>
        <v>0</v>
      </c>
      <c r="C49" s="28">
        <f>Ash!J49</f>
        <v>0</v>
      </c>
      <c r="D49" s="28">
        <f>Protein!F50</f>
        <v>0</v>
      </c>
      <c r="E49" s="28">
        <f>Protein!K50</f>
        <v>0</v>
      </c>
      <c r="F49" s="28">
        <f>' Extractives'!L50</f>
        <v>0</v>
      </c>
      <c r="G49" s="28">
        <f>' Extractives'!R50</f>
        <v>0</v>
      </c>
      <c r="H49" s="28">
        <f>'Non-structural sugars'!L51</f>
        <v>0</v>
      </c>
      <c r="I49" s="28">
        <f>'Structural Inorganics'!J49</f>
        <v>0</v>
      </c>
      <c r="J49" s="28">
        <f>Lignin!W49</f>
        <v>0</v>
      </c>
      <c r="K49" s="28">
        <f>'Structural Sugars'!V56</f>
        <v>0</v>
      </c>
      <c r="L49" s="28">
        <f>'Structural Sugars'!X56</f>
        <v>0</v>
      </c>
      <c r="M49" s="28">
        <f>'Structural Sugars'!Z56</f>
        <v>0</v>
      </c>
      <c r="N49" s="28">
        <f>'Structural Sugars'!AB56</f>
        <v>0</v>
      </c>
      <c r="O49" s="28">
        <f>'Structural Sugars'!AD56</f>
        <v>0</v>
      </c>
      <c r="P49" s="28">
        <f>'Uronic Acid'!H50</f>
        <v>0</v>
      </c>
      <c r="Q49" s="28">
        <f>Acetate!I50</f>
        <v>0</v>
      </c>
    </row>
    <row r="50" spans="1:17">
      <c r="A50" s="22">
        <f>'TRB Record'!A50</f>
        <v>25</v>
      </c>
      <c r="B50" s="6">
        <f>'TRB Record'!C50</f>
        <v>0</v>
      </c>
      <c r="C50" s="28">
        <f>Ash!J50</f>
        <v>0</v>
      </c>
      <c r="D50" s="28">
        <f>Protein!F51</f>
        <v>0</v>
      </c>
      <c r="E50" s="28">
        <f>Protein!K51</f>
        <v>0</v>
      </c>
      <c r="F50" s="28">
        <f>' Extractives'!L51</f>
        <v>0</v>
      </c>
      <c r="G50" s="28">
        <f>' Extractives'!R51</f>
        <v>0</v>
      </c>
      <c r="H50" s="28">
        <f>'Non-structural sugars'!L52</f>
        <v>0</v>
      </c>
      <c r="I50" s="28">
        <f>'Structural Inorganics'!J50</f>
        <v>0</v>
      </c>
      <c r="J50" s="28">
        <f>Lignin!W50</f>
        <v>0</v>
      </c>
      <c r="K50" s="28">
        <f>'Structural Sugars'!V57</f>
        <v>0</v>
      </c>
      <c r="L50" s="28">
        <f>'Structural Sugars'!X57</f>
        <v>0</v>
      </c>
      <c r="M50" s="28">
        <f>'Structural Sugars'!Z57</f>
        <v>0</v>
      </c>
      <c r="N50" s="28">
        <f>'Structural Sugars'!AB57</f>
        <v>0</v>
      </c>
      <c r="O50" s="28">
        <f>'Structural Sugars'!AD57</f>
        <v>0</v>
      </c>
      <c r="P50" s="28">
        <f>'Uronic Acid'!H51</f>
        <v>0</v>
      </c>
      <c r="Q50" s="28">
        <f>Acetate!I51</f>
        <v>0</v>
      </c>
    </row>
    <row r="51" spans="1:17">
      <c r="A51" s="22" t="str">
        <f>'TRB Record'!A51</f>
        <v>replicate 25</v>
      </c>
      <c r="B51" s="6">
        <f>'TRB Record'!C51</f>
        <v>0</v>
      </c>
      <c r="C51" s="28">
        <f>Ash!J51</f>
        <v>0</v>
      </c>
      <c r="D51" s="28">
        <f>Protein!F52</f>
        <v>0</v>
      </c>
      <c r="E51" s="28">
        <f>Protein!K52</f>
        <v>0</v>
      </c>
      <c r="F51" s="28">
        <f>' Extractives'!L52</f>
        <v>0</v>
      </c>
      <c r="G51" s="28">
        <f>' Extractives'!R52</f>
        <v>0</v>
      </c>
      <c r="H51" s="28">
        <f>'Non-structural sugars'!L53</f>
        <v>0</v>
      </c>
      <c r="I51" s="28">
        <f>'Structural Inorganics'!J51</f>
        <v>0</v>
      </c>
      <c r="J51" s="28">
        <f>Lignin!W51</f>
        <v>0</v>
      </c>
      <c r="K51" s="28">
        <f>'Structural Sugars'!V58</f>
        <v>0</v>
      </c>
      <c r="L51" s="28">
        <f>'Structural Sugars'!X58</f>
        <v>0</v>
      </c>
      <c r="M51" s="28">
        <f>'Structural Sugars'!Z58</f>
        <v>0</v>
      </c>
      <c r="N51" s="28">
        <f>'Structural Sugars'!AB58</f>
        <v>0</v>
      </c>
      <c r="O51" s="28">
        <f>'Structural Sugars'!AD58</f>
        <v>0</v>
      </c>
      <c r="P51" s="28">
        <f>'Uronic Acid'!H52</f>
        <v>0</v>
      </c>
      <c r="Q51" s="28">
        <f>Acetate!I52</f>
        <v>0</v>
      </c>
    </row>
    <row r="52" spans="1:17">
      <c r="A52" s="22">
        <f>'TRB Record'!A52</f>
        <v>26</v>
      </c>
      <c r="B52" s="6">
        <f>'TRB Record'!C52</f>
        <v>0</v>
      </c>
      <c r="C52" s="28">
        <f>Ash!J52</f>
        <v>0</v>
      </c>
      <c r="D52" s="28">
        <f>Protein!F53</f>
        <v>0</v>
      </c>
      <c r="E52" s="28">
        <f>Protein!K53</f>
        <v>0</v>
      </c>
      <c r="F52" s="28">
        <f>' Extractives'!L53</f>
        <v>0</v>
      </c>
      <c r="G52" s="28">
        <f>' Extractives'!R53</f>
        <v>0</v>
      </c>
      <c r="H52" s="28">
        <f>'Non-structural sugars'!L54</f>
        <v>0</v>
      </c>
      <c r="I52" s="28">
        <f>'Structural Inorganics'!J52</f>
        <v>0</v>
      </c>
      <c r="J52" s="28">
        <f>Lignin!W52</f>
        <v>0</v>
      </c>
      <c r="K52" s="28">
        <f>'Structural Sugars'!V59</f>
        <v>0</v>
      </c>
      <c r="L52" s="28">
        <f>'Structural Sugars'!X59</f>
        <v>0</v>
      </c>
      <c r="M52" s="28">
        <f>'Structural Sugars'!Z59</f>
        <v>0</v>
      </c>
      <c r="N52" s="28">
        <f>'Structural Sugars'!AB59</f>
        <v>0</v>
      </c>
      <c r="O52" s="28">
        <f>'Structural Sugars'!AD59</f>
        <v>0</v>
      </c>
      <c r="P52" s="28">
        <f>'Uronic Acid'!H53</f>
        <v>0</v>
      </c>
      <c r="Q52" s="28">
        <f>Acetate!I53</f>
        <v>0</v>
      </c>
    </row>
    <row r="53" spans="1:17">
      <c r="A53" s="22" t="str">
        <f>'TRB Record'!A53</f>
        <v>replicate 26</v>
      </c>
      <c r="B53" s="6">
        <f>'TRB Record'!C53</f>
        <v>0</v>
      </c>
      <c r="C53" s="28">
        <f>Ash!J53</f>
        <v>0</v>
      </c>
      <c r="D53" s="28">
        <f>Protein!F54</f>
        <v>0</v>
      </c>
      <c r="E53" s="28">
        <f>Protein!K54</f>
        <v>0</v>
      </c>
      <c r="F53" s="28">
        <f>' Extractives'!L54</f>
        <v>0</v>
      </c>
      <c r="G53" s="28">
        <f>' Extractives'!R54</f>
        <v>0</v>
      </c>
      <c r="H53" s="28">
        <f>'Non-structural sugars'!L55</f>
        <v>0</v>
      </c>
      <c r="I53" s="28">
        <f>'Structural Inorganics'!J53</f>
        <v>0</v>
      </c>
      <c r="J53" s="28">
        <f>Lignin!W53</f>
        <v>0</v>
      </c>
      <c r="K53" s="28">
        <f>'Structural Sugars'!V60</f>
        <v>0</v>
      </c>
      <c r="L53" s="28">
        <f>'Structural Sugars'!X60</f>
        <v>0</v>
      </c>
      <c r="M53" s="28">
        <f>'Structural Sugars'!Z60</f>
        <v>0</v>
      </c>
      <c r="N53" s="28">
        <f>'Structural Sugars'!AB60</f>
        <v>0</v>
      </c>
      <c r="O53" s="28">
        <f>'Structural Sugars'!AD60</f>
        <v>0</v>
      </c>
      <c r="P53" s="28">
        <f>'Uronic Acid'!H54</f>
        <v>0</v>
      </c>
      <c r="Q53" s="28">
        <f>Acetate!I54</f>
        <v>0</v>
      </c>
    </row>
    <row r="54" spans="1:17">
      <c r="A54" s="22">
        <f>'TRB Record'!A54</f>
        <v>27</v>
      </c>
      <c r="B54" s="6">
        <f>'TRB Record'!C54</f>
        <v>0</v>
      </c>
      <c r="C54" s="28">
        <f>Ash!J54</f>
        <v>0</v>
      </c>
      <c r="D54" s="28">
        <f>Protein!F55</f>
        <v>0</v>
      </c>
      <c r="E54" s="28">
        <f>Protein!K55</f>
        <v>0</v>
      </c>
      <c r="F54" s="28">
        <f>' Extractives'!L55</f>
        <v>0</v>
      </c>
      <c r="G54" s="28">
        <f>' Extractives'!R55</f>
        <v>0</v>
      </c>
      <c r="H54" s="28">
        <f>'Non-structural sugars'!L56</f>
        <v>0</v>
      </c>
      <c r="I54" s="28">
        <f>'Structural Inorganics'!J54</f>
        <v>0</v>
      </c>
      <c r="J54" s="28">
        <f>Lignin!W54</f>
        <v>0</v>
      </c>
      <c r="K54" s="28">
        <f>'Structural Sugars'!V61</f>
        <v>0</v>
      </c>
      <c r="L54" s="28">
        <f>'Structural Sugars'!X61</f>
        <v>0</v>
      </c>
      <c r="M54" s="28">
        <f>'Structural Sugars'!Z61</f>
        <v>0</v>
      </c>
      <c r="N54" s="28">
        <f>'Structural Sugars'!AB61</f>
        <v>0</v>
      </c>
      <c r="O54" s="28">
        <f>'Structural Sugars'!AD61</f>
        <v>0</v>
      </c>
      <c r="P54" s="28">
        <f>'Uronic Acid'!H55</f>
        <v>0</v>
      </c>
      <c r="Q54" s="28">
        <f>Acetate!I55</f>
        <v>0</v>
      </c>
    </row>
    <row r="55" spans="1:17">
      <c r="A55" s="22" t="str">
        <f>'TRB Record'!A55</f>
        <v>replicate 27</v>
      </c>
      <c r="B55" s="6">
        <f>'TRB Record'!C55</f>
        <v>0</v>
      </c>
      <c r="C55" s="28">
        <f>Ash!J55</f>
        <v>0</v>
      </c>
      <c r="D55" s="28">
        <f>Protein!F56</f>
        <v>0</v>
      </c>
      <c r="E55" s="28">
        <f>Protein!K56</f>
        <v>0</v>
      </c>
      <c r="F55" s="28">
        <f>' Extractives'!L56</f>
        <v>0</v>
      </c>
      <c r="G55" s="28">
        <f>' Extractives'!R56</f>
        <v>0</v>
      </c>
      <c r="H55" s="28">
        <f>'Non-structural sugars'!L57</f>
        <v>0</v>
      </c>
      <c r="I55" s="28">
        <f>'Structural Inorganics'!J55</f>
        <v>0</v>
      </c>
      <c r="J55" s="28">
        <f>Lignin!W55</f>
        <v>0</v>
      </c>
      <c r="K55" s="28">
        <f>'Structural Sugars'!V62</f>
        <v>0</v>
      </c>
      <c r="L55" s="28">
        <f>'Structural Sugars'!X62</f>
        <v>0</v>
      </c>
      <c r="M55" s="28">
        <f>'Structural Sugars'!Z62</f>
        <v>0</v>
      </c>
      <c r="N55" s="28">
        <f>'Structural Sugars'!AB62</f>
        <v>0</v>
      </c>
      <c r="O55" s="28">
        <f>'Structural Sugars'!AD62</f>
        <v>0</v>
      </c>
      <c r="P55" s="28">
        <f>'Uronic Acid'!H56</f>
        <v>0</v>
      </c>
      <c r="Q55" s="28">
        <f>Acetate!I56</f>
        <v>0</v>
      </c>
    </row>
    <row r="56" spans="1:17">
      <c r="A56" s="22">
        <f>'TRB Record'!A56</f>
        <v>28</v>
      </c>
      <c r="B56" s="6">
        <f>'TRB Record'!C56</f>
        <v>0</v>
      </c>
      <c r="C56" s="28">
        <f>Ash!J56</f>
        <v>0</v>
      </c>
      <c r="D56" s="28">
        <f>Protein!F57</f>
        <v>0</v>
      </c>
      <c r="E56" s="28">
        <f>Protein!K57</f>
        <v>0</v>
      </c>
      <c r="F56" s="28">
        <f>' Extractives'!L57</f>
        <v>0</v>
      </c>
      <c r="G56" s="28">
        <f>' Extractives'!R57</f>
        <v>0</v>
      </c>
      <c r="H56" s="28">
        <f>'Non-structural sugars'!L58</f>
        <v>0</v>
      </c>
      <c r="I56" s="28">
        <f>'Structural Inorganics'!J56</f>
        <v>0</v>
      </c>
      <c r="J56" s="28">
        <f>Lignin!W56</f>
        <v>0</v>
      </c>
      <c r="K56" s="28">
        <f>'Structural Sugars'!V63</f>
        <v>0</v>
      </c>
      <c r="L56" s="28">
        <f>'Structural Sugars'!X63</f>
        <v>0</v>
      </c>
      <c r="M56" s="28">
        <f>'Structural Sugars'!Z63</f>
        <v>0</v>
      </c>
      <c r="N56" s="28">
        <f>'Structural Sugars'!AB63</f>
        <v>0</v>
      </c>
      <c r="O56" s="28">
        <f>'Structural Sugars'!AD63</f>
        <v>0</v>
      </c>
      <c r="P56" s="28">
        <f>'Uronic Acid'!H57</f>
        <v>0</v>
      </c>
      <c r="Q56" s="28">
        <f>Acetate!I57</f>
        <v>0</v>
      </c>
    </row>
    <row r="57" spans="1:17">
      <c r="A57" s="22" t="str">
        <f>'TRB Record'!A57</f>
        <v>replicate 28</v>
      </c>
      <c r="B57" s="6">
        <f>'TRB Record'!C57</f>
        <v>0</v>
      </c>
      <c r="C57" s="28">
        <f>Ash!J57</f>
        <v>0</v>
      </c>
      <c r="D57" s="28">
        <f>Protein!F58</f>
        <v>0</v>
      </c>
      <c r="E57" s="28">
        <f>Protein!K58</f>
        <v>0</v>
      </c>
      <c r="F57" s="28">
        <f>' Extractives'!L58</f>
        <v>0</v>
      </c>
      <c r="G57" s="28">
        <f>' Extractives'!R58</f>
        <v>0</v>
      </c>
      <c r="H57" s="28">
        <f>'Non-structural sugars'!L59</f>
        <v>0</v>
      </c>
      <c r="I57" s="28">
        <f>'Structural Inorganics'!J57</f>
        <v>0</v>
      </c>
      <c r="J57" s="28">
        <f>Lignin!W57</f>
        <v>0</v>
      </c>
      <c r="K57" s="28">
        <f>'Structural Sugars'!V64</f>
        <v>0</v>
      </c>
      <c r="L57" s="28">
        <f>'Structural Sugars'!X64</f>
        <v>0</v>
      </c>
      <c r="M57" s="28">
        <f>'Structural Sugars'!Z64</f>
        <v>0</v>
      </c>
      <c r="N57" s="28">
        <f>'Structural Sugars'!AB64</f>
        <v>0</v>
      </c>
      <c r="O57" s="28">
        <f>'Structural Sugars'!AD64</f>
        <v>0</v>
      </c>
      <c r="P57" s="28">
        <f>'Uronic Acid'!H58</f>
        <v>0</v>
      </c>
      <c r="Q57" s="28">
        <f>Acetate!I58</f>
        <v>0</v>
      </c>
    </row>
    <row r="58" spans="1:17">
      <c r="A58" s="22">
        <f>'TRB Record'!A58</f>
        <v>29</v>
      </c>
      <c r="B58" s="6">
        <f>'TRB Record'!C58</f>
        <v>0</v>
      </c>
      <c r="C58" s="28">
        <f>Ash!J58</f>
        <v>0</v>
      </c>
      <c r="D58" s="28">
        <f>Protein!F59</f>
        <v>0</v>
      </c>
      <c r="E58" s="28">
        <f>Protein!K59</f>
        <v>0</v>
      </c>
      <c r="F58" s="28">
        <f>' Extractives'!L59</f>
        <v>0</v>
      </c>
      <c r="G58" s="28">
        <f>' Extractives'!R59</f>
        <v>0</v>
      </c>
      <c r="H58" s="28">
        <f>'Non-structural sugars'!L60</f>
        <v>0</v>
      </c>
      <c r="I58" s="28">
        <f>'Structural Inorganics'!J58</f>
        <v>0</v>
      </c>
      <c r="J58" s="28">
        <f>Lignin!W58</f>
        <v>0</v>
      </c>
      <c r="K58" s="28">
        <f>'Structural Sugars'!V65</f>
        <v>0</v>
      </c>
      <c r="L58" s="28">
        <f>'Structural Sugars'!X65</f>
        <v>0</v>
      </c>
      <c r="M58" s="28">
        <f>'Structural Sugars'!Z65</f>
        <v>0</v>
      </c>
      <c r="N58" s="28">
        <f>'Structural Sugars'!AB65</f>
        <v>0</v>
      </c>
      <c r="O58" s="28">
        <f>'Structural Sugars'!AD65</f>
        <v>0</v>
      </c>
      <c r="P58" s="28">
        <f>'Uronic Acid'!H59</f>
        <v>0</v>
      </c>
      <c r="Q58" s="28">
        <f>Acetate!I59</f>
        <v>0</v>
      </c>
    </row>
    <row r="59" spans="1:17">
      <c r="A59" s="22" t="str">
        <f>'TRB Record'!A59</f>
        <v>replicate 29</v>
      </c>
      <c r="B59" s="6">
        <f>'TRB Record'!C59</f>
        <v>0</v>
      </c>
      <c r="C59" s="28">
        <f>Ash!J59</f>
        <v>0</v>
      </c>
      <c r="D59" s="28">
        <f>Protein!F60</f>
        <v>0</v>
      </c>
      <c r="E59" s="28">
        <f>Protein!K60</f>
        <v>0</v>
      </c>
      <c r="F59" s="28">
        <f>' Extractives'!L60</f>
        <v>0</v>
      </c>
      <c r="G59" s="28">
        <f>' Extractives'!R60</f>
        <v>0</v>
      </c>
      <c r="H59" s="28">
        <f>'Non-structural sugars'!L61</f>
        <v>0</v>
      </c>
      <c r="I59" s="28">
        <f>'Structural Inorganics'!J59</f>
        <v>0</v>
      </c>
      <c r="J59" s="28">
        <f>Lignin!W59</f>
        <v>0</v>
      </c>
      <c r="K59" s="28">
        <f>'Structural Sugars'!V66</f>
        <v>0</v>
      </c>
      <c r="L59" s="28">
        <f>'Structural Sugars'!X66</f>
        <v>0</v>
      </c>
      <c r="M59" s="28">
        <f>'Structural Sugars'!Z66</f>
        <v>0</v>
      </c>
      <c r="N59" s="28">
        <f>'Structural Sugars'!AB66</f>
        <v>0</v>
      </c>
      <c r="O59" s="28">
        <f>'Structural Sugars'!AD66</f>
        <v>0</v>
      </c>
      <c r="P59" s="28">
        <f>'Uronic Acid'!H60</f>
        <v>0</v>
      </c>
      <c r="Q59" s="28">
        <f>Acetate!I60</f>
        <v>0</v>
      </c>
    </row>
    <row r="60" spans="1:17">
      <c r="A60" s="22">
        <f>'TRB Record'!A60</f>
        <v>30</v>
      </c>
      <c r="B60" s="6">
        <f>'TRB Record'!C60</f>
        <v>0</v>
      </c>
      <c r="C60" s="28">
        <f>Ash!J60</f>
        <v>0</v>
      </c>
      <c r="D60" s="28">
        <f>Protein!F61</f>
        <v>0</v>
      </c>
      <c r="E60" s="28">
        <f>Protein!K61</f>
        <v>0</v>
      </c>
      <c r="F60" s="28">
        <f>' Extractives'!L61</f>
        <v>0</v>
      </c>
      <c r="G60" s="28">
        <f>' Extractives'!R61</f>
        <v>0</v>
      </c>
      <c r="H60" s="28">
        <f>'Non-structural sugars'!L62</f>
        <v>0</v>
      </c>
      <c r="I60" s="28">
        <f>'Structural Inorganics'!J60</f>
        <v>0</v>
      </c>
      <c r="J60" s="28">
        <f>Lignin!W60</f>
        <v>0</v>
      </c>
      <c r="K60" s="28">
        <f>'Structural Sugars'!V67</f>
        <v>0</v>
      </c>
      <c r="L60" s="28">
        <f>'Structural Sugars'!X67</f>
        <v>0</v>
      </c>
      <c r="M60" s="28">
        <f>'Structural Sugars'!Z67</f>
        <v>0</v>
      </c>
      <c r="N60" s="28">
        <f>'Structural Sugars'!AB67</f>
        <v>0</v>
      </c>
      <c r="O60" s="28">
        <f>'Structural Sugars'!AD67</f>
        <v>0</v>
      </c>
      <c r="P60" s="28">
        <f>'Uronic Acid'!H61</f>
        <v>0</v>
      </c>
      <c r="Q60" s="28">
        <f>Acetate!I61</f>
        <v>0</v>
      </c>
    </row>
    <row r="61" spans="1:17">
      <c r="A61" s="22" t="str">
        <f>'TRB Record'!A61</f>
        <v>replicate 30</v>
      </c>
      <c r="B61" s="6">
        <f>'TRB Record'!C61</f>
        <v>0</v>
      </c>
      <c r="C61" s="28">
        <f>Ash!J61</f>
        <v>0</v>
      </c>
      <c r="D61" s="28">
        <f>Protein!F62</f>
        <v>0</v>
      </c>
      <c r="E61" s="28">
        <f>Protein!K62</f>
        <v>0</v>
      </c>
      <c r="F61" s="28">
        <f>' Extractives'!L62</f>
        <v>0</v>
      </c>
      <c r="G61" s="28">
        <f>' Extractives'!R62</f>
        <v>0</v>
      </c>
      <c r="H61" s="28">
        <f>'Non-structural sugars'!L63</f>
        <v>0</v>
      </c>
      <c r="I61" s="28">
        <f>'Structural Inorganics'!J61</f>
        <v>0</v>
      </c>
      <c r="J61" s="28">
        <f>Lignin!W61</f>
        <v>0</v>
      </c>
      <c r="K61" s="28">
        <f>'Structural Sugars'!V68</f>
        <v>0</v>
      </c>
      <c r="L61" s="28">
        <f>'Structural Sugars'!X68</f>
        <v>0</v>
      </c>
      <c r="M61" s="28">
        <f>'Structural Sugars'!Z68</f>
        <v>0</v>
      </c>
      <c r="N61" s="28">
        <f>'Structural Sugars'!AB68</f>
        <v>0</v>
      </c>
      <c r="O61" s="28">
        <f>'Structural Sugars'!AD68</f>
        <v>0</v>
      </c>
      <c r="P61" s="28">
        <f>'Uronic Acid'!H62</f>
        <v>0</v>
      </c>
      <c r="Q61" s="28">
        <f>Acetate!I62</f>
        <v>0</v>
      </c>
    </row>
  </sheetData>
  <sheetProtection sheet="1" objects="1" scenarios="1"/>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501B-AAF2-4374-8411-7A668B31FCD3}">
  <dimension ref="A1:W58"/>
  <sheetViews>
    <sheetView workbookViewId="0">
      <selection activeCell="M2" sqref="M2"/>
    </sheetView>
  </sheetViews>
  <sheetFormatPr defaultColWidth="10.85546875" defaultRowHeight="12"/>
  <cols>
    <col min="1" max="1" width="10.85546875" style="1"/>
    <col min="2" max="2" width="16.42578125" style="6" customWidth="1"/>
    <col min="3" max="3" width="7.7109375" style="39" customWidth="1"/>
    <col min="4" max="5" width="7.7109375" style="3" customWidth="1"/>
    <col min="6" max="6" width="7.7109375" style="39" customWidth="1"/>
    <col min="7" max="7" width="7.7109375" style="3" customWidth="1"/>
    <col min="8" max="9" width="7.7109375" style="39" customWidth="1"/>
    <col min="10" max="12" width="7.7109375" style="38" customWidth="1"/>
    <col min="13" max="13" width="7.7109375" style="39" customWidth="1"/>
    <col min="14" max="14" width="7.7109375" style="40" customWidth="1"/>
    <col min="15" max="20" width="7.7109375" style="1" customWidth="1"/>
    <col min="21" max="22" width="7.7109375" style="20" customWidth="1"/>
    <col min="23" max="23" width="7.7109375" style="1" customWidth="1"/>
    <col min="24" max="16384" width="10.85546875" style="5"/>
  </cols>
  <sheetData>
    <row r="1" spans="1:23" s="49" customFormat="1" ht="64.5" customHeight="1">
      <c r="A1" s="46" t="s">
        <v>0</v>
      </c>
      <c r="B1" s="47" t="s">
        <v>48</v>
      </c>
      <c r="C1" s="48" t="s">
        <v>60</v>
      </c>
      <c r="D1" s="46" t="s">
        <v>184</v>
      </c>
      <c r="E1" s="46" t="s">
        <v>193</v>
      </c>
      <c r="F1" s="48" t="s">
        <v>194</v>
      </c>
      <c r="G1" s="46" t="s">
        <v>195</v>
      </c>
      <c r="H1" s="48" t="s">
        <v>196</v>
      </c>
      <c r="I1" s="48" t="s">
        <v>197</v>
      </c>
      <c r="J1" s="45" t="s">
        <v>183</v>
      </c>
      <c r="K1" s="45" t="s">
        <v>198</v>
      </c>
      <c r="L1" s="49" t="s">
        <v>199</v>
      </c>
      <c r="M1" s="48" t="s">
        <v>200</v>
      </c>
      <c r="N1" s="50" t="s">
        <v>201</v>
      </c>
      <c r="O1" s="46" t="s">
        <v>185</v>
      </c>
      <c r="P1" s="46" t="s">
        <v>186</v>
      </c>
      <c r="Q1" s="46" t="s">
        <v>187</v>
      </c>
      <c r="R1" s="46" t="s">
        <v>188</v>
      </c>
      <c r="S1" s="46" t="s">
        <v>189</v>
      </c>
      <c r="T1" s="46" t="s">
        <v>190</v>
      </c>
      <c r="U1" s="46" t="s">
        <v>191</v>
      </c>
      <c r="V1" s="46" t="s">
        <v>192</v>
      </c>
      <c r="W1" s="46" t="s">
        <v>202</v>
      </c>
    </row>
    <row r="2" spans="1:23" s="35" customFormat="1">
      <c r="A2" s="22">
        <v>1</v>
      </c>
      <c r="B2" s="6">
        <f>'TRB Record'!C2</f>
        <v>0</v>
      </c>
      <c r="C2" s="82">
        <f ca="1">AVERAGE((INDEX('Duplicate Ext-free MC values'!C$2:C$61,ROW()*2-2,,1),INDEX('Duplicate Ext-free MC values'!C$2:C$61,ROW()*2-3,,1)))</f>
        <v>0</v>
      </c>
      <c r="D2" s="41">
        <f ca="1">AVERAGE((INDEX('Duplicate Ext-free MC values'!I$2:I$61,ROW()*2-2,,1),INDEX('Duplicate Ext-free MC values'!I$2:I$61,ROW()*2-3,,1)))</f>
        <v>0</v>
      </c>
      <c r="E2" s="17">
        <f ca="1">C2-D2</f>
        <v>0</v>
      </c>
      <c r="F2" s="82">
        <f ca="1">AVERAGE((INDEX('Duplicate Ext-free MC values'!D$2:D$61,ROW()*2-2,,1),INDEX('Duplicate Ext-free MC values'!D$2:D$61,ROW()*2-3,,1)))</f>
        <v>0</v>
      </c>
      <c r="G2" s="41">
        <f ca="1">(100-N2)*(AVERAGE((INDEX('Duplicate Ext-free MC values'!E$2:E$61,ROW()*2-2,,1),INDEX('Duplicate Ext-free MC values'!E$2:E$61,ROW()*2-3,,1))))/100</f>
        <v>0</v>
      </c>
      <c r="H2" s="82">
        <f ca="1">F2-G2</f>
        <v>0</v>
      </c>
      <c r="I2" s="82">
        <f ca="1">AVERAGE((INDEX('Duplicate Ext-free MC values'!F$2:F$61,ROW()*2-2,,1),INDEX('Duplicate Ext-free MC values'!F$2:F$61,ROW()*2-3,,1)))</f>
        <v>0</v>
      </c>
      <c r="J2" s="41">
        <f ca="1">AVERAGE((INDEX('Duplicate Ext-free MC values'!H$2:H$61,ROW()*2-2,,1),INDEX('Duplicate Ext-free MC values'!H$2:H$61,ROW()*2-3,,1)))</f>
        <v>0</v>
      </c>
      <c r="K2" s="41">
        <f ca="1">I2-J2-E2-H2</f>
        <v>0</v>
      </c>
      <c r="L2" s="41">
        <f ca="1">AVERAGE((INDEX('Duplicate Ext-free MC values'!G$2:G$61,ROW()*2-2,,1),INDEX('Duplicate Ext-free MC values'!G$2:G$61,ROW()*2-3,,1)))</f>
        <v>0</v>
      </c>
      <c r="M2" s="82">
        <f ca="1">L2+I2</f>
        <v>0</v>
      </c>
      <c r="N2" s="83">
        <f ca="1">M2</f>
        <v>0</v>
      </c>
      <c r="O2" s="41">
        <f ca="1">AVERAGE((INDEX('Duplicate Ext-free MC values'!J$2:J$61,ROW()*2-2,,1),INDEX('Duplicate Ext-free MC values'!J$2:J$61,ROW()*2-3,,1)))</f>
        <v>0</v>
      </c>
      <c r="P2" s="41">
        <f ca="1">AVERAGE((INDEX('Duplicate Ext-free MC values'!K$2:K$61,ROW()*2-2,,1),INDEX('Duplicate Ext-free MC values'!K$2:K$61,ROW()*2-3,,1)))</f>
        <v>0</v>
      </c>
      <c r="Q2" s="41">
        <f ca="1">AVERAGE((INDEX('Duplicate Ext-free MC values'!L$2:L$61,ROW()*2-2,,1),INDEX('Duplicate Ext-free MC values'!L$2:L$61,ROW()*2-3,,1)))</f>
        <v>0</v>
      </c>
      <c r="R2" s="41">
        <f ca="1">AVERAGE((INDEX('Duplicate Ext-free MC values'!M$2:M$61,ROW()*2-2,,1),INDEX('Duplicate Ext-free MC values'!M$2:M$61,ROW()*2-3,,1)))</f>
        <v>0</v>
      </c>
      <c r="S2" s="41">
        <f ca="1">AVERAGE((INDEX('Duplicate Ext-free MC values'!N$2:N$61,ROW()*2-2,,1),INDEX('Duplicate Ext-free MC values'!N$2:N$61,ROW()*2-3,,1)))</f>
        <v>0</v>
      </c>
      <c r="T2" s="41">
        <f ca="1">AVERAGE((INDEX('Duplicate Ext-free MC values'!O$2:O$61,ROW()*2-2,,1),INDEX('Duplicate Ext-free MC values'!O$2:O$61,ROW()*2-3,,1)))</f>
        <v>0</v>
      </c>
      <c r="U2" s="41">
        <f ca="1">AVERAGE((INDEX('Duplicate Ext-free MC values'!P$2:P$61,ROW()*2-2,,1),INDEX('Duplicate Ext-free MC values'!P$2:P$61,ROW()*2-3,,1)))</f>
        <v>0</v>
      </c>
      <c r="V2" s="41">
        <f ca="1">AVERAGE((INDEX('Duplicate Ext-free MC values'!Q$2:Q$61,ROW()*2-2,,1),INDEX('Duplicate Ext-free MC values'!Q$2:Q$61,ROW()*2-3,,1)))</f>
        <v>0</v>
      </c>
      <c r="W2" s="77">
        <f ca="1">D2++G2+SUM(O2:V2)</f>
        <v>0</v>
      </c>
    </row>
    <row r="3" spans="1:23" s="35" customFormat="1">
      <c r="A3" s="22">
        <v>2</v>
      </c>
      <c r="B3" s="6">
        <f>'TRB Record'!C4</f>
        <v>0</v>
      </c>
      <c r="C3" s="82">
        <f ca="1">AVERAGE((INDEX('Duplicate Ext-free MC values'!C$2:C$61,ROW()*2-2,,1),INDEX('Duplicate Ext-free MC values'!C$2:C$61,ROW()*2-3,,1)))</f>
        <v>0</v>
      </c>
      <c r="D3" s="41">
        <f ca="1">AVERAGE((INDEX('Duplicate Ext-free MC values'!I$2:I$61,ROW()*2-2,,1),INDEX('Duplicate Ext-free MC values'!I$2:I$61,ROW()*2-3,,1)))</f>
        <v>0</v>
      </c>
      <c r="E3" s="17">
        <f t="shared" ref="E3:E31" ca="1" si="0">C3-D3</f>
        <v>0</v>
      </c>
      <c r="F3" s="82">
        <f ca="1">AVERAGE((INDEX('Duplicate Ext-free MC values'!D$2:D$61,ROW()*2-2,,1),INDEX('Duplicate Ext-free MC values'!D$2:D$61,ROW()*2-3,,1)))</f>
        <v>0</v>
      </c>
      <c r="G3" s="41">
        <f ca="1">(100-N3)*(AVERAGE((INDEX('Duplicate Ext-free MC values'!E$2:E$61,ROW()*2-2,,1),INDEX('Duplicate Ext-free MC values'!E$2:E$61,ROW()*2-3,,1))))/100</f>
        <v>0</v>
      </c>
      <c r="H3" s="82">
        <f t="shared" ref="H3:H31" ca="1" si="1">F3-G3</f>
        <v>0</v>
      </c>
      <c r="I3" s="82">
        <f ca="1">AVERAGE((INDEX('Duplicate Ext-free MC values'!F$2:F$61,ROW()*2-2,,1),INDEX('Duplicate Ext-free MC values'!F$2:F$61,ROW()*2-3,,1)))</f>
        <v>0</v>
      </c>
      <c r="J3" s="41">
        <f ca="1">AVERAGE((INDEX('Duplicate Ext-free MC values'!H$2:H$61,ROW()*2-2,,1),INDEX('Duplicate Ext-free MC values'!H$2:H$61,ROW()*2-3,,1)))</f>
        <v>0</v>
      </c>
      <c r="K3" s="41">
        <f t="shared" ref="K3:K31" ca="1" si="2">I3-J3-E3-H3</f>
        <v>0</v>
      </c>
      <c r="L3" s="41">
        <f ca="1">AVERAGE((INDEX('Duplicate Ext-free MC values'!G$2:G$61,ROW()*2-2,,1),INDEX('Duplicate Ext-free MC values'!G$2:G$61,ROW()*2-3,,1)))</f>
        <v>0</v>
      </c>
      <c r="M3" s="82">
        <f t="shared" ref="M3:M31" ca="1" si="3">L3+I3</f>
        <v>0</v>
      </c>
      <c r="N3" s="83">
        <f t="shared" ref="N3:N31" ca="1" si="4">M3</f>
        <v>0</v>
      </c>
      <c r="O3" s="41">
        <f ca="1">AVERAGE((INDEX('Duplicate Ext-free MC values'!J$2:J$61,ROW()*2-2,,1),INDEX('Duplicate Ext-free MC values'!J$2:J$61,ROW()*2-3,,1)))</f>
        <v>0</v>
      </c>
      <c r="P3" s="41">
        <f ca="1">AVERAGE((INDEX('Duplicate Ext-free MC values'!K$2:K$61,ROW()*2-2,,1),INDEX('Duplicate Ext-free MC values'!K$2:K$61,ROW()*2-3,,1)))</f>
        <v>0</v>
      </c>
      <c r="Q3" s="41">
        <f ca="1">AVERAGE((INDEX('Duplicate Ext-free MC values'!L$2:L$61,ROW()*2-2,,1),INDEX('Duplicate Ext-free MC values'!L$2:L$61,ROW()*2-3,,1)))</f>
        <v>0</v>
      </c>
      <c r="R3" s="41">
        <f ca="1">AVERAGE((INDEX('Duplicate Ext-free MC values'!M$2:M$61,ROW()*2-2,,1),INDEX('Duplicate Ext-free MC values'!M$2:M$61,ROW()*2-3,,1)))</f>
        <v>0</v>
      </c>
      <c r="S3" s="41">
        <f ca="1">AVERAGE((INDEX('Duplicate Ext-free MC values'!N$2:N$61,ROW()*2-2,,1),INDEX('Duplicate Ext-free MC values'!N$2:N$61,ROW()*2-3,,1)))</f>
        <v>0</v>
      </c>
      <c r="T3" s="41">
        <f ca="1">AVERAGE((INDEX('Duplicate Ext-free MC values'!O$2:O$61,ROW()*2-2,,1),INDEX('Duplicate Ext-free MC values'!O$2:O$61,ROW()*2-3,,1)))</f>
        <v>0</v>
      </c>
      <c r="U3" s="41">
        <f ca="1">AVERAGE((INDEX('Duplicate Ext-free MC values'!P$2:P$61,ROW()*2-2,,1),INDEX('Duplicate Ext-free MC values'!P$2:P$61,ROW()*2-3,,1)))</f>
        <v>0</v>
      </c>
      <c r="V3" s="41">
        <f ca="1">AVERAGE((INDEX('Duplicate Ext-free MC values'!Q$2:Q$61,ROW()*2-2,,1),INDEX('Duplicate Ext-free MC values'!Q$2:Q$61,ROW()*2-3,,1)))</f>
        <v>0</v>
      </c>
      <c r="W3" s="77">
        <f t="shared" ref="W3:W31" ca="1" si="5">D3++G3+SUM(O3:V3)</f>
        <v>0</v>
      </c>
    </row>
    <row r="4" spans="1:23" s="35" customFormat="1">
      <c r="A4" s="22">
        <v>3</v>
      </c>
      <c r="B4" s="6">
        <f>'TRB Record'!C6</f>
        <v>0</v>
      </c>
      <c r="C4" s="82">
        <f ca="1">AVERAGE((INDEX('Duplicate Ext-free MC values'!C$2:C$61,ROW()*2-2,,1),INDEX('Duplicate Ext-free MC values'!C$2:C$61,ROW()*2-3,,1)))</f>
        <v>0</v>
      </c>
      <c r="D4" s="41">
        <f ca="1">AVERAGE((INDEX('Duplicate Ext-free MC values'!I$2:I$61,ROW()*2-2,,1),INDEX('Duplicate Ext-free MC values'!I$2:I$61,ROW()*2-3,,1)))</f>
        <v>0</v>
      </c>
      <c r="E4" s="17">
        <f t="shared" ca="1" si="0"/>
        <v>0</v>
      </c>
      <c r="F4" s="82">
        <f ca="1">AVERAGE((INDEX('Duplicate Ext-free MC values'!D$2:D$61,ROW()*2-2,,1),INDEX('Duplicate Ext-free MC values'!D$2:D$61,ROW()*2-3,,1)))</f>
        <v>0</v>
      </c>
      <c r="G4" s="41">
        <f ca="1">(100-N4)*(AVERAGE((INDEX('Duplicate Ext-free MC values'!E$2:E$61,ROW()*2-2,,1),INDEX('Duplicate Ext-free MC values'!E$2:E$61,ROW()*2-3,,1))))/100</f>
        <v>0</v>
      </c>
      <c r="H4" s="82">
        <f t="shared" ca="1" si="1"/>
        <v>0</v>
      </c>
      <c r="I4" s="82">
        <f ca="1">AVERAGE((INDEX('Duplicate Ext-free MC values'!F$2:F$61,ROW()*2-2,,1),INDEX('Duplicate Ext-free MC values'!F$2:F$61,ROW()*2-3,,1)))</f>
        <v>0</v>
      </c>
      <c r="J4" s="41">
        <f ca="1">AVERAGE((INDEX('Duplicate Ext-free MC values'!H$2:H$61,ROW()*2-2,,1),INDEX('Duplicate Ext-free MC values'!H$2:H$61,ROW()*2-3,,1)))</f>
        <v>0</v>
      </c>
      <c r="K4" s="41">
        <f t="shared" ca="1" si="2"/>
        <v>0</v>
      </c>
      <c r="L4" s="41">
        <f ca="1">AVERAGE((INDEX('Duplicate Ext-free MC values'!G$2:G$61,ROW()*2-2,,1),INDEX('Duplicate Ext-free MC values'!G$2:G$61,ROW()*2-3,,1)))</f>
        <v>0</v>
      </c>
      <c r="M4" s="82">
        <f t="shared" ca="1" si="3"/>
        <v>0</v>
      </c>
      <c r="N4" s="83">
        <f t="shared" ca="1" si="4"/>
        <v>0</v>
      </c>
      <c r="O4" s="41">
        <f ca="1">AVERAGE((INDEX('Duplicate Ext-free MC values'!J$2:J$61,ROW()*2-2,,1),INDEX('Duplicate Ext-free MC values'!J$2:J$61,ROW()*2-3,,1)))</f>
        <v>0</v>
      </c>
      <c r="P4" s="41">
        <f ca="1">AVERAGE((INDEX('Duplicate Ext-free MC values'!K$2:K$61,ROW()*2-2,,1),INDEX('Duplicate Ext-free MC values'!K$2:K$61,ROW()*2-3,,1)))</f>
        <v>0</v>
      </c>
      <c r="Q4" s="41">
        <f ca="1">AVERAGE((INDEX('Duplicate Ext-free MC values'!L$2:L$61,ROW()*2-2,,1),INDEX('Duplicate Ext-free MC values'!L$2:L$61,ROW()*2-3,,1)))</f>
        <v>0</v>
      </c>
      <c r="R4" s="41">
        <f ca="1">AVERAGE((INDEX('Duplicate Ext-free MC values'!M$2:M$61,ROW()*2-2,,1),INDEX('Duplicate Ext-free MC values'!M$2:M$61,ROW()*2-3,,1)))</f>
        <v>0</v>
      </c>
      <c r="S4" s="41">
        <f ca="1">AVERAGE((INDEX('Duplicate Ext-free MC values'!N$2:N$61,ROW()*2-2,,1),INDEX('Duplicate Ext-free MC values'!N$2:N$61,ROW()*2-3,,1)))</f>
        <v>0</v>
      </c>
      <c r="T4" s="41">
        <f ca="1">AVERAGE((INDEX('Duplicate Ext-free MC values'!O$2:O$61,ROW()*2-2,,1),INDEX('Duplicate Ext-free MC values'!O$2:O$61,ROW()*2-3,,1)))</f>
        <v>0</v>
      </c>
      <c r="U4" s="41">
        <f ca="1">AVERAGE((INDEX('Duplicate Ext-free MC values'!P$2:P$61,ROW()*2-2,,1),INDEX('Duplicate Ext-free MC values'!P$2:P$61,ROW()*2-3,,1)))</f>
        <v>0</v>
      </c>
      <c r="V4" s="41">
        <f ca="1">AVERAGE((INDEX('Duplicate Ext-free MC values'!Q$2:Q$61,ROW()*2-2,,1),INDEX('Duplicate Ext-free MC values'!Q$2:Q$61,ROW()*2-3,,1)))</f>
        <v>0</v>
      </c>
      <c r="W4" s="77">
        <f t="shared" ca="1" si="5"/>
        <v>0</v>
      </c>
    </row>
    <row r="5" spans="1:23">
      <c r="A5" s="22">
        <v>4</v>
      </c>
      <c r="B5" s="6">
        <f>'TRB Record'!C8</f>
        <v>0</v>
      </c>
      <c r="C5" s="82">
        <f ca="1">AVERAGE((INDEX('Duplicate Ext-free MC values'!C$2:C$61,ROW()*2-2,,1),INDEX('Duplicate Ext-free MC values'!C$2:C$61,ROW()*2-3,,1)))</f>
        <v>0</v>
      </c>
      <c r="D5" s="41">
        <f ca="1">AVERAGE((INDEX('Duplicate Ext-free MC values'!I$2:I$61,ROW()*2-2,,1),INDEX('Duplicate Ext-free MC values'!I$2:I$61,ROW()*2-3,,1)))</f>
        <v>0</v>
      </c>
      <c r="E5" s="17">
        <f t="shared" ca="1" si="0"/>
        <v>0</v>
      </c>
      <c r="F5" s="82">
        <f ca="1">AVERAGE((INDEX('Duplicate Ext-free MC values'!D$2:D$61,ROW()*2-2,,1),INDEX('Duplicate Ext-free MC values'!D$2:D$61,ROW()*2-3,,1)))</f>
        <v>0</v>
      </c>
      <c r="G5" s="41">
        <f ca="1">(100-N5)*(AVERAGE((INDEX('Duplicate Ext-free MC values'!E$2:E$61,ROW()*2-2,,1),INDEX('Duplicate Ext-free MC values'!E$2:E$61,ROW()*2-3,,1))))/100</f>
        <v>0</v>
      </c>
      <c r="H5" s="82">
        <f t="shared" ca="1" si="1"/>
        <v>0</v>
      </c>
      <c r="I5" s="82">
        <f ca="1">AVERAGE((INDEX('Duplicate Ext-free MC values'!F$2:F$61,ROW()*2-2,,1),INDEX('Duplicate Ext-free MC values'!F$2:F$61,ROW()*2-3,,1)))</f>
        <v>0</v>
      </c>
      <c r="J5" s="41">
        <f ca="1">AVERAGE((INDEX('Duplicate Ext-free MC values'!H$2:H$61,ROW()*2-2,,1),INDEX('Duplicate Ext-free MC values'!H$2:H$61,ROW()*2-3,,1)))</f>
        <v>0</v>
      </c>
      <c r="K5" s="41">
        <f t="shared" ca="1" si="2"/>
        <v>0</v>
      </c>
      <c r="L5" s="41">
        <f ca="1">AVERAGE((INDEX('Duplicate Ext-free MC values'!G$2:G$61,ROW()*2-2,,1),INDEX('Duplicate Ext-free MC values'!G$2:G$61,ROW()*2-3,,1)))</f>
        <v>0</v>
      </c>
      <c r="M5" s="82">
        <f t="shared" ca="1" si="3"/>
        <v>0</v>
      </c>
      <c r="N5" s="83">
        <f t="shared" ca="1" si="4"/>
        <v>0</v>
      </c>
      <c r="O5" s="41">
        <f ca="1">AVERAGE((INDEX('Duplicate Ext-free MC values'!J$2:J$61,ROW()*2-2,,1),INDEX('Duplicate Ext-free MC values'!J$2:J$61,ROW()*2-3,,1)))</f>
        <v>0</v>
      </c>
      <c r="P5" s="41">
        <f ca="1">AVERAGE((INDEX('Duplicate Ext-free MC values'!K$2:K$61,ROW()*2-2,,1),INDEX('Duplicate Ext-free MC values'!K$2:K$61,ROW()*2-3,,1)))</f>
        <v>0</v>
      </c>
      <c r="Q5" s="41">
        <f ca="1">AVERAGE((INDEX('Duplicate Ext-free MC values'!L$2:L$61,ROW()*2-2,,1),INDEX('Duplicate Ext-free MC values'!L$2:L$61,ROW()*2-3,,1)))</f>
        <v>0</v>
      </c>
      <c r="R5" s="41">
        <f ca="1">AVERAGE((INDEX('Duplicate Ext-free MC values'!M$2:M$61,ROW()*2-2,,1),INDEX('Duplicate Ext-free MC values'!M$2:M$61,ROW()*2-3,,1)))</f>
        <v>0</v>
      </c>
      <c r="S5" s="41">
        <f ca="1">AVERAGE((INDEX('Duplicate Ext-free MC values'!N$2:N$61,ROW()*2-2,,1),INDEX('Duplicate Ext-free MC values'!N$2:N$61,ROW()*2-3,,1)))</f>
        <v>0</v>
      </c>
      <c r="T5" s="41">
        <f ca="1">AVERAGE((INDEX('Duplicate Ext-free MC values'!O$2:O$61,ROW()*2-2,,1),INDEX('Duplicate Ext-free MC values'!O$2:O$61,ROW()*2-3,,1)))</f>
        <v>0</v>
      </c>
      <c r="U5" s="41">
        <f ca="1">AVERAGE((INDEX('Duplicate Ext-free MC values'!P$2:P$61,ROW()*2-2,,1),INDEX('Duplicate Ext-free MC values'!P$2:P$61,ROW()*2-3,,1)))</f>
        <v>0</v>
      </c>
      <c r="V5" s="41">
        <f ca="1">AVERAGE((INDEX('Duplicate Ext-free MC values'!Q$2:Q$61,ROW()*2-2,,1),INDEX('Duplicate Ext-free MC values'!Q$2:Q$61,ROW()*2-3,,1)))</f>
        <v>0</v>
      </c>
      <c r="W5" s="77">
        <f t="shared" ca="1" si="5"/>
        <v>0</v>
      </c>
    </row>
    <row r="6" spans="1:23">
      <c r="A6" s="22">
        <v>5</v>
      </c>
      <c r="B6" s="6">
        <f>'TRB Record'!C10</f>
        <v>0</v>
      </c>
      <c r="C6" s="82">
        <f ca="1">AVERAGE((INDEX('Duplicate Ext-free MC values'!C$2:C$61,ROW()*2-2,,1),INDEX('Duplicate Ext-free MC values'!C$2:C$61,ROW()*2-3,,1)))</f>
        <v>0</v>
      </c>
      <c r="D6" s="41">
        <f ca="1">AVERAGE((INDEX('Duplicate Ext-free MC values'!I$2:I$61,ROW()*2-2,,1),INDEX('Duplicate Ext-free MC values'!I$2:I$61,ROW()*2-3,,1)))</f>
        <v>0</v>
      </c>
      <c r="E6" s="17">
        <f t="shared" ca="1" si="0"/>
        <v>0</v>
      </c>
      <c r="F6" s="82">
        <f ca="1">AVERAGE((INDEX('Duplicate Ext-free MC values'!D$2:D$61,ROW()*2-2,,1),INDEX('Duplicate Ext-free MC values'!D$2:D$61,ROW()*2-3,,1)))</f>
        <v>0</v>
      </c>
      <c r="G6" s="41">
        <f ca="1">(100-N6)*(AVERAGE((INDEX('Duplicate Ext-free MC values'!E$2:E$61,ROW()*2-2,,1),INDEX('Duplicate Ext-free MC values'!E$2:E$61,ROW()*2-3,,1))))/100</f>
        <v>0</v>
      </c>
      <c r="H6" s="82">
        <f t="shared" ca="1" si="1"/>
        <v>0</v>
      </c>
      <c r="I6" s="82">
        <f ca="1">AVERAGE((INDEX('Duplicate Ext-free MC values'!F$2:F$61,ROW()*2-2,,1),INDEX('Duplicate Ext-free MC values'!F$2:F$61,ROW()*2-3,,1)))</f>
        <v>0</v>
      </c>
      <c r="J6" s="41">
        <f ca="1">AVERAGE((INDEX('Duplicate Ext-free MC values'!H$2:H$61,ROW()*2-2,,1),INDEX('Duplicate Ext-free MC values'!H$2:H$61,ROW()*2-3,,1)))</f>
        <v>0</v>
      </c>
      <c r="K6" s="41">
        <f t="shared" ca="1" si="2"/>
        <v>0</v>
      </c>
      <c r="L6" s="41">
        <f ca="1">AVERAGE((INDEX('Duplicate Ext-free MC values'!G$2:G$61,ROW()*2-2,,1),INDEX('Duplicate Ext-free MC values'!G$2:G$61,ROW()*2-3,,1)))</f>
        <v>0</v>
      </c>
      <c r="M6" s="82">
        <f t="shared" ca="1" si="3"/>
        <v>0</v>
      </c>
      <c r="N6" s="83">
        <f t="shared" ca="1" si="4"/>
        <v>0</v>
      </c>
      <c r="O6" s="41">
        <f ca="1">AVERAGE((INDEX('Duplicate Ext-free MC values'!J$2:J$61,ROW()*2-2,,1),INDEX('Duplicate Ext-free MC values'!J$2:J$61,ROW()*2-3,,1)))</f>
        <v>0</v>
      </c>
      <c r="P6" s="41">
        <f ca="1">AVERAGE((INDEX('Duplicate Ext-free MC values'!K$2:K$61,ROW()*2-2,,1),INDEX('Duplicate Ext-free MC values'!K$2:K$61,ROW()*2-3,,1)))</f>
        <v>0</v>
      </c>
      <c r="Q6" s="41">
        <f ca="1">AVERAGE((INDEX('Duplicate Ext-free MC values'!L$2:L$61,ROW()*2-2,,1),INDEX('Duplicate Ext-free MC values'!L$2:L$61,ROW()*2-3,,1)))</f>
        <v>0</v>
      </c>
      <c r="R6" s="41">
        <f ca="1">AVERAGE((INDEX('Duplicate Ext-free MC values'!M$2:M$61,ROW()*2-2,,1),INDEX('Duplicate Ext-free MC values'!M$2:M$61,ROW()*2-3,,1)))</f>
        <v>0</v>
      </c>
      <c r="S6" s="41">
        <f ca="1">AVERAGE((INDEX('Duplicate Ext-free MC values'!N$2:N$61,ROW()*2-2,,1),INDEX('Duplicate Ext-free MC values'!N$2:N$61,ROW()*2-3,,1)))</f>
        <v>0</v>
      </c>
      <c r="T6" s="41">
        <f ca="1">AVERAGE((INDEX('Duplicate Ext-free MC values'!O$2:O$61,ROW()*2-2,,1),INDEX('Duplicate Ext-free MC values'!O$2:O$61,ROW()*2-3,,1)))</f>
        <v>0</v>
      </c>
      <c r="U6" s="41">
        <f ca="1">AVERAGE((INDEX('Duplicate Ext-free MC values'!P$2:P$61,ROW()*2-2,,1),INDEX('Duplicate Ext-free MC values'!P$2:P$61,ROW()*2-3,,1)))</f>
        <v>0</v>
      </c>
      <c r="V6" s="41">
        <f ca="1">AVERAGE((INDEX('Duplicate Ext-free MC values'!Q$2:Q$61,ROW()*2-2,,1),INDEX('Duplicate Ext-free MC values'!Q$2:Q$61,ROW()*2-3,,1)))</f>
        <v>0</v>
      </c>
      <c r="W6" s="77">
        <f t="shared" ca="1" si="5"/>
        <v>0</v>
      </c>
    </row>
    <row r="7" spans="1:23">
      <c r="A7" s="22">
        <v>6</v>
      </c>
      <c r="B7" s="6">
        <f>'TRB Record'!C12</f>
        <v>0</v>
      </c>
      <c r="C7" s="82">
        <f ca="1">AVERAGE((INDEX('Duplicate Ext-free MC values'!C$2:C$61,ROW()*2-2,,1),INDEX('Duplicate Ext-free MC values'!C$2:C$61,ROW()*2-3,,1)))</f>
        <v>0</v>
      </c>
      <c r="D7" s="41">
        <f ca="1">AVERAGE((INDEX('Duplicate Ext-free MC values'!I$2:I$61,ROW()*2-2,,1),INDEX('Duplicate Ext-free MC values'!I$2:I$61,ROW()*2-3,,1)))</f>
        <v>0</v>
      </c>
      <c r="E7" s="17">
        <f t="shared" ca="1" si="0"/>
        <v>0</v>
      </c>
      <c r="F7" s="82">
        <f ca="1">AVERAGE((INDEX('Duplicate Ext-free MC values'!D$2:D$61,ROW()*2-2,,1),INDEX('Duplicate Ext-free MC values'!D$2:D$61,ROW()*2-3,,1)))</f>
        <v>0</v>
      </c>
      <c r="G7" s="41">
        <f ca="1">(100-N7)*(AVERAGE((INDEX('Duplicate Ext-free MC values'!E$2:E$61,ROW()*2-2,,1),INDEX('Duplicate Ext-free MC values'!E$2:E$61,ROW()*2-3,,1))))/100</f>
        <v>0</v>
      </c>
      <c r="H7" s="82">
        <f t="shared" ca="1" si="1"/>
        <v>0</v>
      </c>
      <c r="I7" s="82">
        <f ca="1">AVERAGE((INDEX('Duplicate Ext-free MC values'!F$2:F$61,ROW()*2-2,,1),INDEX('Duplicate Ext-free MC values'!F$2:F$61,ROW()*2-3,,1)))</f>
        <v>0</v>
      </c>
      <c r="J7" s="41">
        <f ca="1">AVERAGE((INDEX('Duplicate Ext-free MC values'!H$2:H$61,ROW()*2-2,,1),INDEX('Duplicate Ext-free MC values'!H$2:H$61,ROW()*2-3,,1)))</f>
        <v>0</v>
      </c>
      <c r="K7" s="41">
        <f t="shared" ca="1" si="2"/>
        <v>0</v>
      </c>
      <c r="L7" s="41">
        <f ca="1">AVERAGE((INDEX('Duplicate Ext-free MC values'!G$2:G$61,ROW()*2-2,,1),INDEX('Duplicate Ext-free MC values'!G$2:G$61,ROW()*2-3,,1)))</f>
        <v>0</v>
      </c>
      <c r="M7" s="82">
        <f t="shared" ca="1" si="3"/>
        <v>0</v>
      </c>
      <c r="N7" s="83">
        <f t="shared" ca="1" si="4"/>
        <v>0</v>
      </c>
      <c r="O7" s="41">
        <f ca="1">AVERAGE((INDEX('Duplicate Ext-free MC values'!J$2:J$61,ROW()*2-2,,1),INDEX('Duplicate Ext-free MC values'!J$2:J$61,ROW()*2-3,,1)))</f>
        <v>0</v>
      </c>
      <c r="P7" s="41">
        <f ca="1">AVERAGE((INDEX('Duplicate Ext-free MC values'!K$2:K$61,ROW()*2-2,,1),INDEX('Duplicate Ext-free MC values'!K$2:K$61,ROW()*2-3,,1)))</f>
        <v>0</v>
      </c>
      <c r="Q7" s="41">
        <f ca="1">AVERAGE((INDEX('Duplicate Ext-free MC values'!L$2:L$61,ROW()*2-2,,1),INDEX('Duplicate Ext-free MC values'!L$2:L$61,ROW()*2-3,,1)))</f>
        <v>0</v>
      </c>
      <c r="R7" s="41">
        <f ca="1">AVERAGE((INDEX('Duplicate Ext-free MC values'!M$2:M$61,ROW()*2-2,,1),INDEX('Duplicate Ext-free MC values'!M$2:M$61,ROW()*2-3,,1)))</f>
        <v>0</v>
      </c>
      <c r="S7" s="41">
        <f ca="1">AVERAGE((INDEX('Duplicate Ext-free MC values'!N$2:N$61,ROW()*2-2,,1),INDEX('Duplicate Ext-free MC values'!N$2:N$61,ROW()*2-3,,1)))</f>
        <v>0</v>
      </c>
      <c r="T7" s="41">
        <f ca="1">AVERAGE((INDEX('Duplicate Ext-free MC values'!O$2:O$61,ROW()*2-2,,1),INDEX('Duplicate Ext-free MC values'!O$2:O$61,ROW()*2-3,,1)))</f>
        <v>0</v>
      </c>
      <c r="U7" s="41">
        <f ca="1">AVERAGE((INDEX('Duplicate Ext-free MC values'!P$2:P$61,ROW()*2-2,,1),INDEX('Duplicate Ext-free MC values'!P$2:P$61,ROW()*2-3,,1)))</f>
        <v>0</v>
      </c>
      <c r="V7" s="41">
        <f ca="1">AVERAGE((INDEX('Duplicate Ext-free MC values'!Q$2:Q$61,ROW()*2-2,,1),INDEX('Duplicate Ext-free MC values'!Q$2:Q$61,ROW()*2-3,,1)))</f>
        <v>0</v>
      </c>
      <c r="W7" s="77">
        <f t="shared" ca="1" si="5"/>
        <v>0</v>
      </c>
    </row>
    <row r="8" spans="1:23">
      <c r="A8" s="22">
        <v>7</v>
      </c>
      <c r="B8" s="6">
        <f>'TRB Record'!C14</f>
        <v>0</v>
      </c>
      <c r="C8" s="82">
        <f ca="1">AVERAGE((INDEX('Duplicate Ext-free MC values'!C$2:C$61,ROW()*2-2,,1),INDEX('Duplicate Ext-free MC values'!C$2:C$61,ROW()*2-3,,1)))</f>
        <v>0</v>
      </c>
      <c r="D8" s="41">
        <f ca="1">AVERAGE((INDEX('Duplicate Ext-free MC values'!I$2:I$61,ROW()*2-2,,1),INDEX('Duplicate Ext-free MC values'!I$2:I$61,ROW()*2-3,,1)))</f>
        <v>0</v>
      </c>
      <c r="E8" s="17">
        <f t="shared" ca="1" si="0"/>
        <v>0</v>
      </c>
      <c r="F8" s="82">
        <f ca="1">AVERAGE((INDEX('Duplicate Ext-free MC values'!D$2:D$61,ROW()*2-2,,1),INDEX('Duplicate Ext-free MC values'!D$2:D$61,ROW()*2-3,,1)))</f>
        <v>0</v>
      </c>
      <c r="G8" s="41">
        <f ca="1">(100-N8)*(AVERAGE((INDEX('Duplicate Ext-free MC values'!E$2:E$61,ROW()*2-2,,1),INDEX('Duplicate Ext-free MC values'!E$2:E$61,ROW()*2-3,,1))))/100</f>
        <v>0</v>
      </c>
      <c r="H8" s="82">
        <f t="shared" ca="1" si="1"/>
        <v>0</v>
      </c>
      <c r="I8" s="82">
        <f ca="1">AVERAGE((INDEX('Duplicate Ext-free MC values'!F$2:F$61,ROW()*2-2,,1),INDEX('Duplicate Ext-free MC values'!F$2:F$61,ROW()*2-3,,1)))</f>
        <v>0</v>
      </c>
      <c r="J8" s="41">
        <f ca="1">AVERAGE((INDEX('Duplicate Ext-free MC values'!H$2:H$61,ROW()*2-2,,1),INDEX('Duplicate Ext-free MC values'!H$2:H$61,ROW()*2-3,,1)))</f>
        <v>0</v>
      </c>
      <c r="K8" s="41">
        <f t="shared" ca="1" si="2"/>
        <v>0</v>
      </c>
      <c r="L8" s="41">
        <f ca="1">AVERAGE((INDEX('Duplicate Ext-free MC values'!G$2:G$61,ROW()*2-2,,1),INDEX('Duplicate Ext-free MC values'!G$2:G$61,ROW()*2-3,,1)))</f>
        <v>0</v>
      </c>
      <c r="M8" s="82">
        <f t="shared" ca="1" si="3"/>
        <v>0</v>
      </c>
      <c r="N8" s="83">
        <f t="shared" ca="1" si="4"/>
        <v>0</v>
      </c>
      <c r="O8" s="41">
        <f ca="1">AVERAGE((INDEX('Duplicate Ext-free MC values'!J$2:J$61,ROW()*2-2,,1),INDEX('Duplicate Ext-free MC values'!J$2:J$61,ROW()*2-3,,1)))</f>
        <v>0</v>
      </c>
      <c r="P8" s="41">
        <f ca="1">AVERAGE((INDEX('Duplicate Ext-free MC values'!K$2:K$61,ROW()*2-2,,1),INDEX('Duplicate Ext-free MC values'!K$2:K$61,ROW()*2-3,,1)))</f>
        <v>0</v>
      </c>
      <c r="Q8" s="41">
        <f ca="1">AVERAGE((INDEX('Duplicate Ext-free MC values'!L$2:L$61,ROW()*2-2,,1),INDEX('Duplicate Ext-free MC values'!L$2:L$61,ROW()*2-3,,1)))</f>
        <v>0</v>
      </c>
      <c r="R8" s="41">
        <f ca="1">AVERAGE((INDEX('Duplicate Ext-free MC values'!M$2:M$61,ROW()*2-2,,1),INDEX('Duplicate Ext-free MC values'!M$2:M$61,ROW()*2-3,,1)))</f>
        <v>0</v>
      </c>
      <c r="S8" s="41">
        <f ca="1">AVERAGE((INDEX('Duplicate Ext-free MC values'!N$2:N$61,ROW()*2-2,,1),INDEX('Duplicate Ext-free MC values'!N$2:N$61,ROW()*2-3,,1)))</f>
        <v>0</v>
      </c>
      <c r="T8" s="41">
        <f ca="1">AVERAGE((INDEX('Duplicate Ext-free MC values'!O$2:O$61,ROW()*2-2,,1),INDEX('Duplicate Ext-free MC values'!O$2:O$61,ROW()*2-3,,1)))</f>
        <v>0</v>
      </c>
      <c r="U8" s="41">
        <f ca="1">AVERAGE((INDEX('Duplicate Ext-free MC values'!P$2:P$61,ROW()*2-2,,1),INDEX('Duplicate Ext-free MC values'!P$2:P$61,ROW()*2-3,,1)))</f>
        <v>0</v>
      </c>
      <c r="V8" s="41">
        <f ca="1">AVERAGE((INDEX('Duplicate Ext-free MC values'!Q$2:Q$61,ROW()*2-2,,1),INDEX('Duplicate Ext-free MC values'!Q$2:Q$61,ROW()*2-3,,1)))</f>
        <v>0</v>
      </c>
      <c r="W8" s="77">
        <f t="shared" ca="1" si="5"/>
        <v>0</v>
      </c>
    </row>
    <row r="9" spans="1:23">
      <c r="A9" s="22">
        <v>8</v>
      </c>
      <c r="B9" s="6">
        <f>'TRB Record'!C16</f>
        <v>0</v>
      </c>
      <c r="C9" s="82">
        <f ca="1">AVERAGE((INDEX('Duplicate Ext-free MC values'!C$2:C$61,ROW()*2-2,,1),INDEX('Duplicate Ext-free MC values'!C$2:C$61,ROW()*2-3,,1)))</f>
        <v>0</v>
      </c>
      <c r="D9" s="41">
        <f ca="1">AVERAGE((INDEX('Duplicate Ext-free MC values'!I$2:I$61,ROW()*2-2,,1),INDEX('Duplicate Ext-free MC values'!I$2:I$61,ROW()*2-3,,1)))</f>
        <v>0</v>
      </c>
      <c r="E9" s="17">
        <f t="shared" ca="1" si="0"/>
        <v>0</v>
      </c>
      <c r="F9" s="82">
        <f ca="1">AVERAGE((INDEX('Duplicate Ext-free MC values'!D$2:D$61,ROW()*2-2,,1),INDEX('Duplicate Ext-free MC values'!D$2:D$61,ROW()*2-3,,1)))</f>
        <v>0</v>
      </c>
      <c r="G9" s="41">
        <f ca="1">(100-N9)*(AVERAGE((INDEX('Duplicate Ext-free MC values'!E$2:E$61,ROW()*2-2,,1),INDEX('Duplicate Ext-free MC values'!E$2:E$61,ROW()*2-3,,1))))/100</f>
        <v>0</v>
      </c>
      <c r="H9" s="82">
        <f t="shared" ca="1" si="1"/>
        <v>0</v>
      </c>
      <c r="I9" s="82">
        <f ca="1">AVERAGE((INDEX('Duplicate Ext-free MC values'!F$2:F$61,ROW()*2-2,,1),INDEX('Duplicate Ext-free MC values'!F$2:F$61,ROW()*2-3,,1)))</f>
        <v>0</v>
      </c>
      <c r="J9" s="41">
        <f ca="1">AVERAGE((INDEX('Duplicate Ext-free MC values'!H$2:H$61,ROW()*2-2,,1),INDEX('Duplicate Ext-free MC values'!H$2:H$61,ROW()*2-3,,1)))</f>
        <v>0</v>
      </c>
      <c r="K9" s="41">
        <f t="shared" ca="1" si="2"/>
        <v>0</v>
      </c>
      <c r="L9" s="41">
        <f ca="1">AVERAGE((INDEX('Duplicate Ext-free MC values'!G$2:G$61,ROW()*2-2,,1),INDEX('Duplicate Ext-free MC values'!G$2:G$61,ROW()*2-3,,1)))</f>
        <v>0</v>
      </c>
      <c r="M9" s="82">
        <f t="shared" ca="1" si="3"/>
        <v>0</v>
      </c>
      <c r="N9" s="83">
        <f t="shared" ca="1" si="4"/>
        <v>0</v>
      </c>
      <c r="O9" s="41">
        <f ca="1">AVERAGE((INDEX('Duplicate Ext-free MC values'!J$2:J$61,ROW()*2-2,,1),INDEX('Duplicate Ext-free MC values'!J$2:J$61,ROW()*2-3,,1)))</f>
        <v>0</v>
      </c>
      <c r="P9" s="41">
        <f ca="1">AVERAGE((INDEX('Duplicate Ext-free MC values'!K$2:K$61,ROW()*2-2,,1),INDEX('Duplicate Ext-free MC values'!K$2:K$61,ROW()*2-3,,1)))</f>
        <v>0</v>
      </c>
      <c r="Q9" s="41">
        <f ca="1">AVERAGE((INDEX('Duplicate Ext-free MC values'!L$2:L$61,ROW()*2-2,,1),INDEX('Duplicate Ext-free MC values'!L$2:L$61,ROW()*2-3,,1)))</f>
        <v>0</v>
      </c>
      <c r="R9" s="41">
        <f ca="1">AVERAGE((INDEX('Duplicate Ext-free MC values'!M$2:M$61,ROW()*2-2,,1),INDEX('Duplicate Ext-free MC values'!M$2:M$61,ROW()*2-3,,1)))</f>
        <v>0</v>
      </c>
      <c r="S9" s="41">
        <f ca="1">AVERAGE((INDEX('Duplicate Ext-free MC values'!N$2:N$61,ROW()*2-2,,1),INDEX('Duplicate Ext-free MC values'!N$2:N$61,ROW()*2-3,,1)))</f>
        <v>0</v>
      </c>
      <c r="T9" s="41">
        <f ca="1">AVERAGE((INDEX('Duplicate Ext-free MC values'!O$2:O$61,ROW()*2-2,,1),INDEX('Duplicate Ext-free MC values'!O$2:O$61,ROW()*2-3,,1)))</f>
        <v>0</v>
      </c>
      <c r="U9" s="41">
        <f ca="1">AVERAGE((INDEX('Duplicate Ext-free MC values'!P$2:P$61,ROW()*2-2,,1),INDEX('Duplicate Ext-free MC values'!P$2:P$61,ROW()*2-3,,1)))</f>
        <v>0</v>
      </c>
      <c r="V9" s="41">
        <f ca="1">AVERAGE((INDEX('Duplicate Ext-free MC values'!Q$2:Q$61,ROW()*2-2,,1),INDEX('Duplicate Ext-free MC values'!Q$2:Q$61,ROW()*2-3,,1)))</f>
        <v>0</v>
      </c>
      <c r="W9" s="77">
        <f t="shared" ca="1" si="5"/>
        <v>0</v>
      </c>
    </row>
    <row r="10" spans="1:23">
      <c r="A10" s="22">
        <v>9</v>
      </c>
      <c r="B10" s="6">
        <f>'TRB Record'!C18</f>
        <v>0</v>
      </c>
      <c r="C10" s="82">
        <f ca="1">AVERAGE((INDEX('Duplicate Ext-free MC values'!C$2:C$61,ROW()*2-2,,1),INDEX('Duplicate Ext-free MC values'!C$2:C$61,ROW()*2-3,,1)))</f>
        <v>0</v>
      </c>
      <c r="D10" s="41">
        <f ca="1">AVERAGE((INDEX('Duplicate Ext-free MC values'!I$2:I$61,ROW()*2-2,,1),INDEX('Duplicate Ext-free MC values'!I$2:I$61,ROW()*2-3,,1)))</f>
        <v>0</v>
      </c>
      <c r="E10" s="17">
        <f t="shared" ca="1" si="0"/>
        <v>0</v>
      </c>
      <c r="F10" s="82">
        <f ca="1">AVERAGE((INDEX('Duplicate Ext-free MC values'!D$2:D$61,ROW()*2-2,,1),INDEX('Duplicate Ext-free MC values'!D$2:D$61,ROW()*2-3,,1)))</f>
        <v>0</v>
      </c>
      <c r="G10" s="41">
        <f ca="1">(100-N10)*(AVERAGE((INDEX('Duplicate Ext-free MC values'!E$2:E$61,ROW()*2-2,,1),INDEX('Duplicate Ext-free MC values'!E$2:E$61,ROW()*2-3,,1))))/100</f>
        <v>0</v>
      </c>
      <c r="H10" s="82">
        <f t="shared" ca="1" si="1"/>
        <v>0</v>
      </c>
      <c r="I10" s="82">
        <f ca="1">AVERAGE((INDEX('Duplicate Ext-free MC values'!F$2:F$61,ROW()*2-2,,1),INDEX('Duplicate Ext-free MC values'!F$2:F$61,ROW()*2-3,,1)))</f>
        <v>0</v>
      </c>
      <c r="J10" s="41">
        <f ca="1">AVERAGE((INDEX('Duplicate Ext-free MC values'!H$2:H$61,ROW()*2-2,,1),INDEX('Duplicate Ext-free MC values'!H$2:H$61,ROW()*2-3,,1)))</f>
        <v>0</v>
      </c>
      <c r="K10" s="41">
        <f t="shared" ca="1" si="2"/>
        <v>0</v>
      </c>
      <c r="L10" s="41">
        <f ca="1">AVERAGE((INDEX('Duplicate Ext-free MC values'!G$2:G$61,ROW()*2-2,,1),INDEX('Duplicate Ext-free MC values'!G$2:G$61,ROW()*2-3,,1)))</f>
        <v>0</v>
      </c>
      <c r="M10" s="82">
        <f t="shared" ca="1" si="3"/>
        <v>0</v>
      </c>
      <c r="N10" s="83">
        <f t="shared" ca="1" si="4"/>
        <v>0</v>
      </c>
      <c r="O10" s="41">
        <f ca="1">AVERAGE((INDEX('Duplicate Ext-free MC values'!J$2:J$61,ROW()*2-2,,1),INDEX('Duplicate Ext-free MC values'!J$2:J$61,ROW()*2-3,,1)))</f>
        <v>0</v>
      </c>
      <c r="P10" s="41">
        <f ca="1">AVERAGE((INDEX('Duplicate Ext-free MC values'!K$2:K$61,ROW()*2-2,,1),INDEX('Duplicate Ext-free MC values'!K$2:K$61,ROW()*2-3,,1)))</f>
        <v>0</v>
      </c>
      <c r="Q10" s="41">
        <f ca="1">AVERAGE((INDEX('Duplicate Ext-free MC values'!L$2:L$61,ROW()*2-2,,1),INDEX('Duplicate Ext-free MC values'!L$2:L$61,ROW()*2-3,,1)))</f>
        <v>0</v>
      </c>
      <c r="R10" s="41">
        <f ca="1">AVERAGE((INDEX('Duplicate Ext-free MC values'!M$2:M$61,ROW()*2-2,,1),INDEX('Duplicate Ext-free MC values'!M$2:M$61,ROW()*2-3,,1)))</f>
        <v>0</v>
      </c>
      <c r="S10" s="41">
        <f ca="1">AVERAGE((INDEX('Duplicate Ext-free MC values'!N$2:N$61,ROW()*2-2,,1),INDEX('Duplicate Ext-free MC values'!N$2:N$61,ROW()*2-3,,1)))</f>
        <v>0</v>
      </c>
      <c r="T10" s="41">
        <f ca="1">AVERAGE((INDEX('Duplicate Ext-free MC values'!O$2:O$61,ROW()*2-2,,1),INDEX('Duplicate Ext-free MC values'!O$2:O$61,ROW()*2-3,,1)))</f>
        <v>0</v>
      </c>
      <c r="U10" s="41">
        <f ca="1">AVERAGE((INDEX('Duplicate Ext-free MC values'!P$2:P$61,ROW()*2-2,,1),INDEX('Duplicate Ext-free MC values'!P$2:P$61,ROW()*2-3,,1)))</f>
        <v>0</v>
      </c>
      <c r="V10" s="41">
        <f ca="1">AVERAGE((INDEX('Duplicate Ext-free MC values'!Q$2:Q$61,ROW()*2-2,,1),INDEX('Duplicate Ext-free MC values'!Q$2:Q$61,ROW()*2-3,,1)))</f>
        <v>0</v>
      </c>
      <c r="W10" s="77">
        <f t="shared" ca="1" si="5"/>
        <v>0</v>
      </c>
    </row>
    <row r="11" spans="1:23">
      <c r="A11" s="22">
        <v>10</v>
      </c>
      <c r="B11" s="6">
        <f>'TRB Record'!C20</f>
        <v>0</v>
      </c>
      <c r="C11" s="82">
        <f ca="1">AVERAGE((INDEX('Duplicate Ext-free MC values'!C$2:C$61,ROW()*2-2,,1),INDEX('Duplicate Ext-free MC values'!C$2:C$61,ROW()*2-3,,1)))</f>
        <v>0</v>
      </c>
      <c r="D11" s="41">
        <f ca="1">AVERAGE((INDEX('Duplicate Ext-free MC values'!I$2:I$61,ROW()*2-2,,1),INDEX('Duplicate Ext-free MC values'!I$2:I$61,ROW()*2-3,,1)))</f>
        <v>0</v>
      </c>
      <c r="E11" s="17">
        <f t="shared" ca="1" si="0"/>
        <v>0</v>
      </c>
      <c r="F11" s="82">
        <f ca="1">AVERAGE((INDEX('Duplicate Ext-free MC values'!D$2:D$61,ROW()*2-2,,1),INDEX('Duplicate Ext-free MC values'!D$2:D$61,ROW()*2-3,,1)))</f>
        <v>0</v>
      </c>
      <c r="G11" s="41">
        <f ca="1">(100-N11)*(AVERAGE((INDEX('Duplicate Ext-free MC values'!E$2:E$61,ROW()*2-2,,1),INDEX('Duplicate Ext-free MC values'!E$2:E$61,ROW()*2-3,,1))))/100</f>
        <v>0</v>
      </c>
      <c r="H11" s="82">
        <f t="shared" ca="1" si="1"/>
        <v>0</v>
      </c>
      <c r="I11" s="82">
        <f ca="1">AVERAGE((INDEX('Duplicate Ext-free MC values'!F$2:F$61,ROW()*2-2,,1),INDEX('Duplicate Ext-free MC values'!F$2:F$61,ROW()*2-3,,1)))</f>
        <v>0</v>
      </c>
      <c r="J11" s="41">
        <f ca="1">AVERAGE((INDEX('Duplicate Ext-free MC values'!H$2:H$61,ROW()*2-2,,1),INDEX('Duplicate Ext-free MC values'!H$2:H$61,ROW()*2-3,,1)))</f>
        <v>0</v>
      </c>
      <c r="K11" s="41">
        <f t="shared" ca="1" si="2"/>
        <v>0</v>
      </c>
      <c r="L11" s="41">
        <f ca="1">AVERAGE((INDEX('Duplicate Ext-free MC values'!G$2:G$61,ROW()*2-2,,1),INDEX('Duplicate Ext-free MC values'!G$2:G$61,ROW()*2-3,,1)))</f>
        <v>0</v>
      </c>
      <c r="M11" s="82">
        <f t="shared" ca="1" si="3"/>
        <v>0</v>
      </c>
      <c r="N11" s="83">
        <f t="shared" ca="1" si="4"/>
        <v>0</v>
      </c>
      <c r="O11" s="41">
        <f ca="1">AVERAGE((INDEX('Duplicate Ext-free MC values'!J$2:J$61,ROW()*2-2,,1),INDEX('Duplicate Ext-free MC values'!J$2:J$61,ROW()*2-3,,1)))</f>
        <v>0</v>
      </c>
      <c r="P11" s="41">
        <f ca="1">AVERAGE((INDEX('Duplicate Ext-free MC values'!K$2:K$61,ROW()*2-2,,1),INDEX('Duplicate Ext-free MC values'!K$2:K$61,ROW()*2-3,,1)))</f>
        <v>0</v>
      </c>
      <c r="Q11" s="41">
        <f ca="1">AVERAGE((INDEX('Duplicate Ext-free MC values'!L$2:L$61,ROW()*2-2,,1),INDEX('Duplicate Ext-free MC values'!L$2:L$61,ROW()*2-3,,1)))</f>
        <v>0</v>
      </c>
      <c r="R11" s="41">
        <f ca="1">AVERAGE((INDEX('Duplicate Ext-free MC values'!M$2:M$61,ROW()*2-2,,1),INDEX('Duplicate Ext-free MC values'!M$2:M$61,ROW()*2-3,,1)))</f>
        <v>0</v>
      </c>
      <c r="S11" s="41">
        <f ca="1">AVERAGE((INDEX('Duplicate Ext-free MC values'!N$2:N$61,ROW()*2-2,,1),INDEX('Duplicate Ext-free MC values'!N$2:N$61,ROW()*2-3,,1)))</f>
        <v>0</v>
      </c>
      <c r="T11" s="41">
        <f ca="1">AVERAGE((INDEX('Duplicate Ext-free MC values'!O$2:O$61,ROW()*2-2,,1),INDEX('Duplicate Ext-free MC values'!O$2:O$61,ROW()*2-3,,1)))</f>
        <v>0</v>
      </c>
      <c r="U11" s="41">
        <f ca="1">AVERAGE((INDEX('Duplicate Ext-free MC values'!P$2:P$61,ROW()*2-2,,1),INDEX('Duplicate Ext-free MC values'!P$2:P$61,ROW()*2-3,,1)))</f>
        <v>0</v>
      </c>
      <c r="V11" s="41">
        <f ca="1">AVERAGE((INDEX('Duplicate Ext-free MC values'!Q$2:Q$61,ROW()*2-2,,1),INDEX('Duplicate Ext-free MC values'!Q$2:Q$61,ROW()*2-3,,1)))</f>
        <v>0</v>
      </c>
      <c r="W11" s="77">
        <f t="shared" ca="1" si="5"/>
        <v>0</v>
      </c>
    </row>
    <row r="12" spans="1:23">
      <c r="A12" s="22">
        <v>11</v>
      </c>
      <c r="B12" s="6">
        <f>'TRB Record'!C22</f>
        <v>0</v>
      </c>
      <c r="C12" s="82">
        <f ca="1">AVERAGE((INDEX('Duplicate Ext-free MC values'!C$2:C$61,ROW()*2-2,,1),INDEX('Duplicate Ext-free MC values'!C$2:C$61,ROW()*2-3,,1)))</f>
        <v>0</v>
      </c>
      <c r="D12" s="41">
        <f ca="1">AVERAGE((INDEX('Duplicate Ext-free MC values'!I$2:I$61,ROW()*2-2,,1),INDEX('Duplicate Ext-free MC values'!I$2:I$61,ROW()*2-3,,1)))</f>
        <v>0</v>
      </c>
      <c r="E12" s="17">
        <f t="shared" ca="1" si="0"/>
        <v>0</v>
      </c>
      <c r="F12" s="82">
        <f ca="1">AVERAGE((INDEX('Duplicate Ext-free MC values'!D$2:D$61,ROW()*2-2,,1),INDEX('Duplicate Ext-free MC values'!D$2:D$61,ROW()*2-3,,1)))</f>
        <v>0</v>
      </c>
      <c r="G12" s="41">
        <f ca="1">(100-N12)*(AVERAGE((INDEX('Duplicate Ext-free MC values'!E$2:E$61,ROW()*2-2,,1),INDEX('Duplicate Ext-free MC values'!E$2:E$61,ROW()*2-3,,1))))/100</f>
        <v>0</v>
      </c>
      <c r="H12" s="82">
        <f t="shared" ca="1" si="1"/>
        <v>0</v>
      </c>
      <c r="I12" s="82">
        <f ca="1">AVERAGE((INDEX('Duplicate Ext-free MC values'!F$2:F$61,ROW()*2-2,,1),INDEX('Duplicate Ext-free MC values'!F$2:F$61,ROW()*2-3,,1)))</f>
        <v>0</v>
      </c>
      <c r="J12" s="41">
        <f ca="1">AVERAGE((INDEX('Duplicate Ext-free MC values'!H$2:H$61,ROW()*2-2,,1),INDEX('Duplicate Ext-free MC values'!H$2:H$61,ROW()*2-3,,1)))</f>
        <v>0</v>
      </c>
      <c r="K12" s="41">
        <f t="shared" ca="1" si="2"/>
        <v>0</v>
      </c>
      <c r="L12" s="41">
        <f ca="1">AVERAGE((INDEX('Duplicate Ext-free MC values'!G$2:G$61,ROW()*2-2,,1),INDEX('Duplicate Ext-free MC values'!G$2:G$61,ROW()*2-3,,1)))</f>
        <v>0</v>
      </c>
      <c r="M12" s="82">
        <f t="shared" ca="1" si="3"/>
        <v>0</v>
      </c>
      <c r="N12" s="83">
        <f t="shared" ca="1" si="4"/>
        <v>0</v>
      </c>
      <c r="O12" s="41">
        <f ca="1">AVERAGE((INDEX('Duplicate Ext-free MC values'!J$2:J$61,ROW()*2-2,,1),INDEX('Duplicate Ext-free MC values'!J$2:J$61,ROW()*2-3,,1)))</f>
        <v>0</v>
      </c>
      <c r="P12" s="41">
        <f ca="1">AVERAGE((INDEX('Duplicate Ext-free MC values'!K$2:K$61,ROW()*2-2,,1),INDEX('Duplicate Ext-free MC values'!K$2:K$61,ROW()*2-3,,1)))</f>
        <v>0</v>
      </c>
      <c r="Q12" s="41">
        <f ca="1">AVERAGE((INDEX('Duplicate Ext-free MC values'!L$2:L$61,ROW()*2-2,,1),INDEX('Duplicate Ext-free MC values'!L$2:L$61,ROW()*2-3,,1)))</f>
        <v>0</v>
      </c>
      <c r="R12" s="41">
        <f ca="1">AVERAGE((INDEX('Duplicate Ext-free MC values'!M$2:M$61,ROW()*2-2,,1),INDEX('Duplicate Ext-free MC values'!M$2:M$61,ROW()*2-3,,1)))</f>
        <v>0</v>
      </c>
      <c r="S12" s="41">
        <f ca="1">AVERAGE((INDEX('Duplicate Ext-free MC values'!N$2:N$61,ROW()*2-2,,1),INDEX('Duplicate Ext-free MC values'!N$2:N$61,ROW()*2-3,,1)))</f>
        <v>0</v>
      </c>
      <c r="T12" s="41">
        <f ca="1">AVERAGE((INDEX('Duplicate Ext-free MC values'!O$2:O$61,ROW()*2-2,,1),INDEX('Duplicate Ext-free MC values'!O$2:O$61,ROW()*2-3,,1)))</f>
        <v>0</v>
      </c>
      <c r="U12" s="41">
        <f ca="1">AVERAGE((INDEX('Duplicate Ext-free MC values'!P$2:P$61,ROW()*2-2,,1),INDEX('Duplicate Ext-free MC values'!P$2:P$61,ROW()*2-3,,1)))</f>
        <v>0</v>
      </c>
      <c r="V12" s="41">
        <f ca="1">AVERAGE((INDEX('Duplicate Ext-free MC values'!Q$2:Q$61,ROW()*2-2,,1),INDEX('Duplicate Ext-free MC values'!Q$2:Q$61,ROW()*2-3,,1)))</f>
        <v>0</v>
      </c>
      <c r="W12" s="77">
        <f t="shared" ca="1" si="5"/>
        <v>0</v>
      </c>
    </row>
    <row r="13" spans="1:23">
      <c r="A13" s="22">
        <v>12</v>
      </c>
      <c r="B13" s="6">
        <f>'TRB Record'!C24</f>
        <v>0</v>
      </c>
      <c r="C13" s="82">
        <f ca="1">AVERAGE((INDEX('Duplicate Ext-free MC values'!C$2:C$61,ROW()*2-2,,1),INDEX('Duplicate Ext-free MC values'!C$2:C$61,ROW()*2-3,,1)))</f>
        <v>0</v>
      </c>
      <c r="D13" s="41">
        <f ca="1">AVERAGE((INDEX('Duplicate Ext-free MC values'!I$2:I$61,ROW()*2-2,,1),INDEX('Duplicate Ext-free MC values'!I$2:I$61,ROW()*2-3,,1)))</f>
        <v>0</v>
      </c>
      <c r="E13" s="17">
        <f t="shared" ca="1" si="0"/>
        <v>0</v>
      </c>
      <c r="F13" s="82">
        <f ca="1">AVERAGE((INDEX('Duplicate Ext-free MC values'!D$2:D$61,ROW()*2-2,,1),INDEX('Duplicate Ext-free MC values'!D$2:D$61,ROW()*2-3,,1)))</f>
        <v>0</v>
      </c>
      <c r="G13" s="41">
        <f ca="1">(100-N13)*(AVERAGE((INDEX('Duplicate Ext-free MC values'!E$2:E$61,ROW()*2-2,,1),INDEX('Duplicate Ext-free MC values'!E$2:E$61,ROW()*2-3,,1))))/100</f>
        <v>0</v>
      </c>
      <c r="H13" s="82">
        <f t="shared" ca="1" si="1"/>
        <v>0</v>
      </c>
      <c r="I13" s="82">
        <f ca="1">AVERAGE((INDEX('Duplicate Ext-free MC values'!F$2:F$61,ROW()*2-2,,1),INDEX('Duplicate Ext-free MC values'!F$2:F$61,ROW()*2-3,,1)))</f>
        <v>0</v>
      </c>
      <c r="J13" s="41">
        <f ca="1">AVERAGE((INDEX('Duplicate Ext-free MC values'!H$2:H$61,ROW()*2-2,,1),INDEX('Duplicate Ext-free MC values'!H$2:H$61,ROW()*2-3,,1)))</f>
        <v>0</v>
      </c>
      <c r="K13" s="41">
        <f t="shared" ca="1" si="2"/>
        <v>0</v>
      </c>
      <c r="L13" s="41">
        <f ca="1">AVERAGE((INDEX('Duplicate Ext-free MC values'!G$2:G$61,ROW()*2-2,,1),INDEX('Duplicate Ext-free MC values'!G$2:G$61,ROW()*2-3,,1)))</f>
        <v>0</v>
      </c>
      <c r="M13" s="82">
        <f t="shared" ca="1" si="3"/>
        <v>0</v>
      </c>
      <c r="N13" s="83">
        <f t="shared" ca="1" si="4"/>
        <v>0</v>
      </c>
      <c r="O13" s="41">
        <f ca="1">AVERAGE((INDEX('Duplicate Ext-free MC values'!J$2:J$61,ROW()*2-2,,1),INDEX('Duplicate Ext-free MC values'!J$2:J$61,ROW()*2-3,,1)))</f>
        <v>0</v>
      </c>
      <c r="P13" s="41">
        <f ca="1">AVERAGE((INDEX('Duplicate Ext-free MC values'!K$2:K$61,ROW()*2-2,,1),INDEX('Duplicate Ext-free MC values'!K$2:K$61,ROW()*2-3,,1)))</f>
        <v>0</v>
      </c>
      <c r="Q13" s="41">
        <f ca="1">AVERAGE((INDEX('Duplicate Ext-free MC values'!L$2:L$61,ROW()*2-2,,1),INDEX('Duplicate Ext-free MC values'!L$2:L$61,ROW()*2-3,,1)))</f>
        <v>0</v>
      </c>
      <c r="R13" s="41">
        <f ca="1">AVERAGE((INDEX('Duplicate Ext-free MC values'!M$2:M$61,ROW()*2-2,,1),INDEX('Duplicate Ext-free MC values'!M$2:M$61,ROW()*2-3,,1)))</f>
        <v>0</v>
      </c>
      <c r="S13" s="41">
        <f ca="1">AVERAGE((INDEX('Duplicate Ext-free MC values'!N$2:N$61,ROW()*2-2,,1),INDEX('Duplicate Ext-free MC values'!N$2:N$61,ROW()*2-3,,1)))</f>
        <v>0</v>
      </c>
      <c r="T13" s="41">
        <f ca="1">AVERAGE((INDEX('Duplicate Ext-free MC values'!O$2:O$61,ROW()*2-2,,1),INDEX('Duplicate Ext-free MC values'!O$2:O$61,ROW()*2-3,,1)))</f>
        <v>0</v>
      </c>
      <c r="U13" s="41">
        <f ca="1">AVERAGE((INDEX('Duplicate Ext-free MC values'!P$2:P$61,ROW()*2-2,,1),INDEX('Duplicate Ext-free MC values'!P$2:P$61,ROW()*2-3,,1)))</f>
        <v>0</v>
      </c>
      <c r="V13" s="41">
        <f ca="1">AVERAGE((INDEX('Duplicate Ext-free MC values'!Q$2:Q$61,ROW()*2-2,,1),INDEX('Duplicate Ext-free MC values'!Q$2:Q$61,ROW()*2-3,,1)))</f>
        <v>0</v>
      </c>
      <c r="W13" s="77">
        <f t="shared" ca="1" si="5"/>
        <v>0</v>
      </c>
    </row>
    <row r="14" spans="1:23">
      <c r="A14" s="22">
        <v>13</v>
      </c>
      <c r="B14" s="6">
        <f>'TRB Record'!C26</f>
        <v>0</v>
      </c>
      <c r="C14" s="82">
        <f ca="1">AVERAGE((INDEX('Duplicate Ext-free MC values'!C$2:C$61,ROW()*2-2,,1),INDEX('Duplicate Ext-free MC values'!C$2:C$61,ROW()*2-3,,1)))</f>
        <v>0</v>
      </c>
      <c r="D14" s="41">
        <f ca="1">AVERAGE((INDEX('Duplicate Ext-free MC values'!I$2:I$61,ROW()*2-2,,1),INDEX('Duplicate Ext-free MC values'!I$2:I$61,ROW()*2-3,,1)))</f>
        <v>0</v>
      </c>
      <c r="E14" s="17">
        <f t="shared" ca="1" si="0"/>
        <v>0</v>
      </c>
      <c r="F14" s="82">
        <f ca="1">AVERAGE((INDEX('Duplicate Ext-free MC values'!D$2:D$61,ROW()*2-2,,1),INDEX('Duplicate Ext-free MC values'!D$2:D$61,ROW()*2-3,,1)))</f>
        <v>0</v>
      </c>
      <c r="G14" s="41">
        <f ca="1">(100-N14)*(AVERAGE((INDEX('Duplicate Ext-free MC values'!E$2:E$61,ROW()*2-2,,1),INDEX('Duplicate Ext-free MC values'!E$2:E$61,ROW()*2-3,,1))))/100</f>
        <v>0</v>
      </c>
      <c r="H14" s="82">
        <f t="shared" ca="1" si="1"/>
        <v>0</v>
      </c>
      <c r="I14" s="82">
        <f ca="1">AVERAGE((INDEX('Duplicate Ext-free MC values'!F$2:F$61,ROW()*2-2,,1),INDEX('Duplicate Ext-free MC values'!F$2:F$61,ROW()*2-3,,1)))</f>
        <v>0</v>
      </c>
      <c r="J14" s="41">
        <f ca="1">AVERAGE((INDEX('Duplicate Ext-free MC values'!H$2:H$61,ROW()*2-2,,1),INDEX('Duplicate Ext-free MC values'!H$2:H$61,ROW()*2-3,,1)))</f>
        <v>0</v>
      </c>
      <c r="K14" s="41">
        <f t="shared" ca="1" si="2"/>
        <v>0</v>
      </c>
      <c r="L14" s="41">
        <f ca="1">AVERAGE((INDEX('Duplicate Ext-free MC values'!G$2:G$61,ROW()*2-2,,1),INDEX('Duplicate Ext-free MC values'!G$2:G$61,ROW()*2-3,,1)))</f>
        <v>0</v>
      </c>
      <c r="M14" s="82">
        <f t="shared" ca="1" si="3"/>
        <v>0</v>
      </c>
      <c r="N14" s="83">
        <f t="shared" ca="1" si="4"/>
        <v>0</v>
      </c>
      <c r="O14" s="41">
        <f ca="1">AVERAGE((INDEX('Duplicate Ext-free MC values'!J$2:J$61,ROW()*2-2,,1),INDEX('Duplicate Ext-free MC values'!J$2:J$61,ROW()*2-3,,1)))</f>
        <v>0</v>
      </c>
      <c r="P14" s="41">
        <f ca="1">AVERAGE((INDEX('Duplicate Ext-free MC values'!K$2:K$61,ROW()*2-2,,1),INDEX('Duplicate Ext-free MC values'!K$2:K$61,ROW()*2-3,,1)))</f>
        <v>0</v>
      </c>
      <c r="Q14" s="41">
        <f ca="1">AVERAGE((INDEX('Duplicate Ext-free MC values'!L$2:L$61,ROW()*2-2,,1),INDEX('Duplicate Ext-free MC values'!L$2:L$61,ROW()*2-3,,1)))</f>
        <v>0</v>
      </c>
      <c r="R14" s="41">
        <f ca="1">AVERAGE((INDEX('Duplicate Ext-free MC values'!M$2:M$61,ROW()*2-2,,1),INDEX('Duplicate Ext-free MC values'!M$2:M$61,ROW()*2-3,,1)))</f>
        <v>0</v>
      </c>
      <c r="S14" s="41">
        <f ca="1">AVERAGE((INDEX('Duplicate Ext-free MC values'!N$2:N$61,ROW()*2-2,,1),INDEX('Duplicate Ext-free MC values'!N$2:N$61,ROW()*2-3,,1)))</f>
        <v>0</v>
      </c>
      <c r="T14" s="41">
        <f ca="1">AVERAGE((INDEX('Duplicate Ext-free MC values'!O$2:O$61,ROW()*2-2,,1),INDEX('Duplicate Ext-free MC values'!O$2:O$61,ROW()*2-3,,1)))</f>
        <v>0</v>
      </c>
      <c r="U14" s="41">
        <f ca="1">AVERAGE((INDEX('Duplicate Ext-free MC values'!P$2:P$61,ROW()*2-2,,1),INDEX('Duplicate Ext-free MC values'!P$2:P$61,ROW()*2-3,,1)))</f>
        <v>0</v>
      </c>
      <c r="V14" s="41">
        <f ca="1">AVERAGE((INDEX('Duplicate Ext-free MC values'!Q$2:Q$61,ROW()*2-2,,1),INDEX('Duplicate Ext-free MC values'!Q$2:Q$61,ROW()*2-3,,1)))</f>
        <v>0</v>
      </c>
      <c r="W14" s="77">
        <f t="shared" ca="1" si="5"/>
        <v>0</v>
      </c>
    </row>
    <row r="15" spans="1:23">
      <c r="A15" s="22">
        <v>14</v>
      </c>
      <c r="B15" s="6">
        <f>'TRB Record'!C28</f>
        <v>0</v>
      </c>
      <c r="C15" s="82">
        <f ca="1">AVERAGE((INDEX('Duplicate Ext-free MC values'!C$2:C$61,ROW()*2-2,,1),INDEX('Duplicate Ext-free MC values'!C$2:C$61,ROW()*2-3,,1)))</f>
        <v>0</v>
      </c>
      <c r="D15" s="41">
        <f ca="1">AVERAGE((INDEX('Duplicate Ext-free MC values'!I$2:I$61,ROW()*2-2,,1),INDEX('Duplicate Ext-free MC values'!I$2:I$61,ROW()*2-3,,1)))</f>
        <v>0</v>
      </c>
      <c r="E15" s="17">
        <f t="shared" ca="1" si="0"/>
        <v>0</v>
      </c>
      <c r="F15" s="82">
        <f ca="1">AVERAGE((INDEX('Duplicate Ext-free MC values'!D$2:D$61,ROW()*2-2,,1),INDEX('Duplicate Ext-free MC values'!D$2:D$61,ROW()*2-3,,1)))</f>
        <v>0</v>
      </c>
      <c r="G15" s="41">
        <f ca="1">(100-N15)*(AVERAGE((INDEX('Duplicate Ext-free MC values'!E$2:E$61,ROW()*2-2,,1),INDEX('Duplicate Ext-free MC values'!E$2:E$61,ROW()*2-3,,1))))/100</f>
        <v>0</v>
      </c>
      <c r="H15" s="82">
        <f t="shared" ca="1" si="1"/>
        <v>0</v>
      </c>
      <c r="I15" s="82">
        <f ca="1">AVERAGE((INDEX('Duplicate Ext-free MC values'!F$2:F$61,ROW()*2-2,,1),INDEX('Duplicate Ext-free MC values'!F$2:F$61,ROW()*2-3,,1)))</f>
        <v>0</v>
      </c>
      <c r="J15" s="41">
        <f ca="1">AVERAGE((INDEX('Duplicate Ext-free MC values'!H$2:H$61,ROW()*2-2,,1),INDEX('Duplicate Ext-free MC values'!H$2:H$61,ROW()*2-3,,1)))</f>
        <v>0</v>
      </c>
      <c r="K15" s="41">
        <f t="shared" ca="1" si="2"/>
        <v>0</v>
      </c>
      <c r="L15" s="41">
        <f ca="1">AVERAGE((INDEX('Duplicate Ext-free MC values'!G$2:G$61,ROW()*2-2,,1),INDEX('Duplicate Ext-free MC values'!G$2:G$61,ROW()*2-3,,1)))</f>
        <v>0</v>
      </c>
      <c r="M15" s="82">
        <f t="shared" ca="1" si="3"/>
        <v>0</v>
      </c>
      <c r="N15" s="83">
        <f t="shared" ca="1" si="4"/>
        <v>0</v>
      </c>
      <c r="O15" s="41">
        <f ca="1">AVERAGE((INDEX('Duplicate Ext-free MC values'!J$2:J$61,ROW()*2-2,,1),INDEX('Duplicate Ext-free MC values'!J$2:J$61,ROW()*2-3,,1)))</f>
        <v>0</v>
      </c>
      <c r="P15" s="41">
        <f ca="1">AVERAGE((INDEX('Duplicate Ext-free MC values'!K$2:K$61,ROW()*2-2,,1),INDEX('Duplicate Ext-free MC values'!K$2:K$61,ROW()*2-3,,1)))</f>
        <v>0</v>
      </c>
      <c r="Q15" s="41">
        <f ca="1">AVERAGE((INDEX('Duplicate Ext-free MC values'!L$2:L$61,ROW()*2-2,,1),INDEX('Duplicate Ext-free MC values'!L$2:L$61,ROW()*2-3,,1)))</f>
        <v>0</v>
      </c>
      <c r="R15" s="41">
        <f ca="1">AVERAGE((INDEX('Duplicate Ext-free MC values'!M$2:M$61,ROW()*2-2,,1),INDEX('Duplicate Ext-free MC values'!M$2:M$61,ROW()*2-3,,1)))</f>
        <v>0</v>
      </c>
      <c r="S15" s="41">
        <f ca="1">AVERAGE((INDEX('Duplicate Ext-free MC values'!N$2:N$61,ROW()*2-2,,1),INDEX('Duplicate Ext-free MC values'!N$2:N$61,ROW()*2-3,,1)))</f>
        <v>0</v>
      </c>
      <c r="T15" s="41">
        <f ca="1">AVERAGE((INDEX('Duplicate Ext-free MC values'!O$2:O$61,ROW()*2-2,,1),INDEX('Duplicate Ext-free MC values'!O$2:O$61,ROW()*2-3,,1)))</f>
        <v>0</v>
      </c>
      <c r="U15" s="41">
        <f ca="1">AVERAGE((INDEX('Duplicate Ext-free MC values'!P$2:P$61,ROW()*2-2,,1),INDEX('Duplicate Ext-free MC values'!P$2:P$61,ROW()*2-3,,1)))</f>
        <v>0</v>
      </c>
      <c r="V15" s="41">
        <f ca="1">AVERAGE((INDEX('Duplicate Ext-free MC values'!Q$2:Q$61,ROW()*2-2,,1),INDEX('Duplicate Ext-free MC values'!Q$2:Q$61,ROW()*2-3,,1)))</f>
        <v>0</v>
      </c>
      <c r="W15" s="77">
        <f t="shared" ca="1" si="5"/>
        <v>0</v>
      </c>
    </row>
    <row r="16" spans="1:23">
      <c r="A16" s="22">
        <v>15</v>
      </c>
      <c r="B16" s="6">
        <f>'TRB Record'!C30</f>
        <v>0</v>
      </c>
      <c r="C16" s="82">
        <f ca="1">AVERAGE((INDEX('Duplicate Ext-free MC values'!C$2:C$61,ROW()*2-2,,1),INDEX('Duplicate Ext-free MC values'!C$2:C$61,ROW()*2-3,,1)))</f>
        <v>0</v>
      </c>
      <c r="D16" s="41">
        <f ca="1">AVERAGE((INDEX('Duplicate Ext-free MC values'!I$2:I$61,ROW()*2-2,,1),INDEX('Duplicate Ext-free MC values'!I$2:I$61,ROW()*2-3,,1)))</f>
        <v>0</v>
      </c>
      <c r="E16" s="17">
        <f t="shared" ca="1" si="0"/>
        <v>0</v>
      </c>
      <c r="F16" s="82">
        <f ca="1">AVERAGE((INDEX('Duplicate Ext-free MC values'!D$2:D$61,ROW()*2-2,,1),INDEX('Duplicate Ext-free MC values'!D$2:D$61,ROW()*2-3,,1)))</f>
        <v>0</v>
      </c>
      <c r="G16" s="41">
        <f ca="1">(100-N16)*(AVERAGE((INDEX('Duplicate Ext-free MC values'!E$2:E$61,ROW()*2-2,,1),INDEX('Duplicate Ext-free MC values'!E$2:E$61,ROW()*2-3,,1))))/100</f>
        <v>0</v>
      </c>
      <c r="H16" s="82">
        <f t="shared" ca="1" si="1"/>
        <v>0</v>
      </c>
      <c r="I16" s="82">
        <f ca="1">AVERAGE((INDEX('Duplicate Ext-free MC values'!F$2:F$61,ROW()*2-2,,1),INDEX('Duplicate Ext-free MC values'!F$2:F$61,ROW()*2-3,,1)))</f>
        <v>0</v>
      </c>
      <c r="J16" s="41">
        <f ca="1">AVERAGE((INDEX('Duplicate Ext-free MC values'!H$2:H$61,ROW()*2-2,,1),INDEX('Duplicate Ext-free MC values'!H$2:H$61,ROW()*2-3,,1)))</f>
        <v>0</v>
      </c>
      <c r="K16" s="41">
        <f t="shared" ca="1" si="2"/>
        <v>0</v>
      </c>
      <c r="L16" s="41">
        <f ca="1">AVERAGE((INDEX('Duplicate Ext-free MC values'!G$2:G$61,ROW()*2-2,,1),INDEX('Duplicate Ext-free MC values'!G$2:G$61,ROW()*2-3,,1)))</f>
        <v>0</v>
      </c>
      <c r="M16" s="82">
        <f t="shared" ca="1" si="3"/>
        <v>0</v>
      </c>
      <c r="N16" s="83">
        <f t="shared" ca="1" si="4"/>
        <v>0</v>
      </c>
      <c r="O16" s="41">
        <f ca="1">AVERAGE((INDEX('Duplicate Ext-free MC values'!J$2:J$61,ROW()*2-2,,1),INDEX('Duplicate Ext-free MC values'!J$2:J$61,ROW()*2-3,,1)))</f>
        <v>0</v>
      </c>
      <c r="P16" s="41">
        <f ca="1">AVERAGE((INDEX('Duplicate Ext-free MC values'!K$2:K$61,ROW()*2-2,,1),INDEX('Duplicate Ext-free MC values'!K$2:K$61,ROW()*2-3,,1)))</f>
        <v>0</v>
      </c>
      <c r="Q16" s="41">
        <f ca="1">AVERAGE((INDEX('Duplicate Ext-free MC values'!L$2:L$61,ROW()*2-2,,1),INDEX('Duplicate Ext-free MC values'!L$2:L$61,ROW()*2-3,,1)))</f>
        <v>0</v>
      </c>
      <c r="R16" s="41">
        <f ca="1">AVERAGE((INDEX('Duplicate Ext-free MC values'!M$2:M$61,ROW()*2-2,,1),INDEX('Duplicate Ext-free MC values'!M$2:M$61,ROW()*2-3,,1)))</f>
        <v>0</v>
      </c>
      <c r="S16" s="41">
        <f ca="1">AVERAGE((INDEX('Duplicate Ext-free MC values'!N$2:N$61,ROW()*2-2,,1),INDEX('Duplicate Ext-free MC values'!N$2:N$61,ROW()*2-3,,1)))</f>
        <v>0</v>
      </c>
      <c r="T16" s="41">
        <f ca="1">AVERAGE((INDEX('Duplicate Ext-free MC values'!O$2:O$61,ROW()*2-2,,1),INDEX('Duplicate Ext-free MC values'!O$2:O$61,ROW()*2-3,,1)))</f>
        <v>0</v>
      </c>
      <c r="U16" s="41">
        <f ca="1">AVERAGE((INDEX('Duplicate Ext-free MC values'!P$2:P$61,ROW()*2-2,,1),INDEX('Duplicate Ext-free MC values'!P$2:P$61,ROW()*2-3,,1)))</f>
        <v>0</v>
      </c>
      <c r="V16" s="41">
        <f ca="1">AVERAGE((INDEX('Duplicate Ext-free MC values'!Q$2:Q$61,ROW()*2-2,,1),INDEX('Duplicate Ext-free MC values'!Q$2:Q$61,ROW()*2-3,,1)))</f>
        <v>0</v>
      </c>
      <c r="W16" s="77">
        <f t="shared" ca="1" si="5"/>
        <v>0</v>
      </c>
    </row>
    <row r="17" spans="1:23">
      <c r="A17" s="22">
        <v>16</v>
      </c>
      <c r="B17" s="6">
        <f>'TRB Record'!C32</f>
        <v>0</v>
      </c>
      <c r="C17" s="82">
        <f ca="1">AVERAGE((INDEX('Duplicate Ext-free MC values'!C$2:C$61,ROW()*2-2,,1),INDEX('Duplicate Ext-free MC values'!C$2:C$61,ROW()*2-3,,1)))</f>
        <v>0</v>
      </c>
      <c r="D17" s="41">
        <f ca="1">AVERAGE((INDEX('Duplicate Ext-free MC values'!I$2:I$61,ROW()*2-2,,1),INDEX('Duplicate Ext-free MC values'!I$2:I$61,ROW()*2-3,,1)))</f>
        <v>0</v>
      </c>
      <c r="E17" s="17">
        <f t="shared" ca="1" si="0"/>
        <v>0</v>
      </c>
      <c r="F17" s="82">
        <f ca="1">AVERAGE((INDEX('Duplicate Ext-free MC values'!D$2:D$61,ROW()*2-2,,1),INDEX('Duplicate Ext-free MC values'!D$2:D$61,ROW()*2-3,,1)))</f>
        <v>0</v>
      </c>
      <c r="G17" s="41">
        <f ca="1">(100-N17)*(AVERAGE((INDEX('Duplicate Ext-free MC values'!E$2:E$61,ROW()*2-2,,1),INDEX('Duplicate Ext-free MC values'!E$2:E$61,ROW()*2-3,,1))))/100</f>
        <v>0</v>
      </c>
      <c r="H17" s="82">
        <f t="shared" ca="1" si="1"/>
        <v>0</v>
      </c>
      <c r="I17" s="82">
        <f ca="1">AVERAGE((INDEX('Duplicate Ext-free MC values'!F$2:F$61,ROW()*2-2,,1),INDEX('Duplicate Ext-free MC values'!F$2:F$61,ROW()*2-3,,1)))</f>
        <v>0</v>
      </c>
      <c r="J17" s="41">
        <f ca="1">AVERAGE((INDEX('Duplicate Ext-free MC values'!H$2:H$61,ROW()*2-2,,1),INDEX('Duplicate Ext-free MC values'!H$2:H$61,ROW()*2-3,,1)))</f>
        <v>0</v>
      </c>
      <c r="K17" s="41">
        <f t="shared" ca="1" si="2"/>
        <v>0</v>
      </c>
      <c r="L17" s="41">
        <f ca="1">AVERAGE((INDEX('Duplicate Ext-free MC values'!G$2:G$61,ROW()*2-2,,1),INDEX('Duplicate Ext-free MC values'!G$2:G$61,ROW()*2-3,,1)))</f>
        <v>0</v>
      </c>
      <c r="M17" s="82">
        <f t="shared" ca="1" si="3"/>
        <v>0</v>
      </c>
      <c r="N17" s="83">
        <f t="shared" ca="1" si="4"/>
        <v>0</v>
      </c>
      <c r="O17" s="41">
        <f ca="1">AVERAGE((INDEX('Duplicate Ext-free MC values'!J$2:J$61,ROW()*2-2,,1),INDEX('Duplicate Ext-free MC values'!J$2:J$61,ROW()*2-3,,1)))</f>
        <v>0</v>
      </c>
      <c r="P17" s="41">
        <f ca="1">AVERAGE((INDEX('Duplicate Ext-free MC values'!K$2:K$61,ROW()*2-2,,1),INDEX('Duplicate Ext-free MC values'!K$2:K$61,ROW()*2-3,,1)))</f>
        <v>0</v>
      </c>
      <c r="Q17" s="41">
        <f ca="1">AVERAGE((INDEX('Duplicate Ext-free MC values'!L$2:L$61,ROW()*2-2,,1),INDEX('Duplicate Ext-free MC values'!L$2:L$61,ROW()*2-3,,1)))</f>
        <v>0</v>
      </c>
      <c r="R17" s="41">
        <f ca="1">AVERAGE((INDEX('Duplicate Ext-free MC values'!M$2:M$61,ROW()*2-2,,1),INDEX('Duplicate Ext-free MC values'!M$2:M$61,ROW()*2-3,,1)))</f>
        <v>0</v>
      </c>
      <c r="S17" s="41">
        <f ca="1">AVERAGE((INDEX('Duplicate Ext-free MC values'!N$2:N$61,ROW()*2-2,,1),INDEX('Duplicate Ext-free MC values'!N$2:N$61,ROW()*2-3,,1)))</f>
        <v>0</v>
      </c>
      <c r="T17" s="41">
        <f ca="1">AVERAGE((INDEX('Duplicate Ext-free MC values'!O$2:O$61,ROW()*2-2,,1),INDEX('Duplicate Ext-free MC values'!O$2:O$61,ROW()*2-3,,1)))</f>
        <v>0</v>
      </c>
      <c r="U17" s="41">
        <f ca="1">AVERAGE((INDEX('Duplicate Ext-free MC values'!P$2:P$61,ROW()*2-2,,1),INDEX('Duplicate Ext-free MC values'!P$2:P$61,ROW()*2-3,,1)))</f>
        <v>0</v>
      </c>
      <c r="V17" s="41">
        <f ca="1">AVERAGE((INDEX('Duplicate Ext-free MC values'!Q$2:Q$61,ROW()*2-2,,1),INDEX('Duplicate Ext-free MC values'!Q$2:Q$61,ROW()*2-3,,1)))</f>
        <v>0</v>
      </c>
      <c r="W17" s="77">
        <f t="shared" ca="1" si="5"/>
        <v>0</v>
      </c>
    </row>
    <row r="18" spans="1:23">
      <c r="A18" s="22">
        <v>17</v>
      </c>
      <c r="B18" s="6">
        <f>'TRB Record'!C34</f>
        <v>0</v>
      </c>
      <c r="C18" s="82">
        <f ca="1">AVERAGE((INDEX('Duplicate Ext-free MC values'!C$2:C$61,ROW()*2-2,,1),INDEX('Duplicate Ext-free MC values'!C$2:C$61,ROW()*2-3,,1)))</f>
        <v>0</v>
      </c>
      <c r="D18" s="41">
        <f ca="1">AVERAGE((INDEX('Duplicate Ext-free MC values'!I$2:I$61,ROW()*2-2,,1),INDEX('Duplicate Ext-free MC values'!I$2:I$61,ROW()*2-3,,1)))</f>
        <v>0</v>
      </c>
      <c r="E18" s="17">
        <f t="shared" ca="1" si="0"/>
        <v>0</v>
      </c>
      <c r="F18" s="82">
        <f ca="1">AVERAGE((INDEX('Duplicate Ext-free MC values'!D$2:D$61,ROW()*2-2,,1),INDEX('Duplicate Ext-free MC values'!D$2:D$61,ROW()*2-3,,1)))</f>
        <v>0</v>
      </c>
      <c r="G18" s="41">
        <f ca="1">(100-N18)*(AVERAGE((INDEX('Duplicate Ext-free MC values'!E$2:E$61,ROW()*2-2,,1),INDEX('Duplicate Ext-free MC values'!E$2:E$61,ROW()*2-3,,1))))/100</f>
        <v>0</v>
      </c>
      <c r="H18" s="82">
        <f t="shared" ca="1" si="1"/>
        <v>0</v>
      </c>
      <c r="I18" s="82">
        <f ca="1">AVERAGE((INDEX('Duplicate Ext-free MC values'!F$2:F$61,ROW()*2-2,,1),INDEX('Duplicate Ext-free MC values'!F$2:F$61,ROW()*2-3,,1)))</f>
        <v>0</v>
      </c>
      <c r="J18" s="41">
        <f ca="1">AVERAGE((INDEX('Duplicate Ext-free MC values'!H$2:H$61,ROW()*2-2,,1),INDEX('Duplicate Ext-free MC values'!H$2:H$61,ROW()*2-3,,1)))</f>
        <v>0</v>
      </c>
      <c r="K18" s="41">
        <f t="shared" ca="1" si="2"/>
        <v>0</v>
      </c>
      <c r="L18" s="41">
        <f ca="1">AVERAGE((INDEX('Duplicate Ext-free MC values'!G$2:G$61,ROW()*2-2,,1),INDEX('Duplicate Ext-free MC values'!G$2:G$61,ROW()*2-3,,1)))</f>
        <v>0</v>
      </c>
      <c r="M18" s="82">
        <f t="shared" ca="1" si="3"/>
        <v>0</v>
      </c>
      <c r="N18" s="83">
        <f t="shared" ca="1" si="4"/>
        <v>0</v>
      </c>
      <c r="O18" s="41">
        <f ca="1">AVERAGE((INDEX('Duplicate Ext-free MC values'!J$2:J$61,ROW()*2-2,,1),INDEX('Duplicate Ext-free MC values'!J$2:J$61,ROW()*2-3,,1)))</f>
        <v>0</v>
      </c>
      <c r="P18" s="41">
        <f ca="1">AVERAGE((INDEX('Duplicate Ext-free MC values'!K$2:K$61,ROW()*2-2,,1),INDEX('Duplicate Ext-free MC values'!K$2:K$61,ROW()*2-3,,1)))</f>
        <v>0</v>
      </c>
      <c r="Q18" s="41">
        <f ca="1">AVERAGE((INDEX('Duplicate Ext-free MC values'!L$2:L$61,ROW()*2-2,,1),INDEX('Duplicate Ext-free MC values'!L$2:L$61,ROW()*2-3,,1)))</f>
        <v>0</v>
      </c>
      <c r="R18" s="41">
        <f ca="1">AVERAGE((INDEX('Duplicate Ext-free MC values'!M$2:M$61,ROW()*2-2,,1),INDEX('Duplicate Ext-free MC values'!M$2:M$61,ROW()*2-3,,1)))</f>
        <v>0</v>
      </c>
      <c r="S18" s="41">
        <f ca="1">AVERAGE((INDEX('Duplicate Ext-free MC values'!N$2:N$61,ROW()*2-2,,1),INDEX('Duplicate Ext-free MC values'!N$2:N$61,ROW()*2-3,,1)))</f>
        <v>0</v>
      </c>
      <c r="T18" s="41">
        <f ca="1">AVERAGE((INDEX('Duplicate Ext-free MC values'!O$2:O$61,ROW()*2-2,,1),INDEX('Duplicate Ext-free MC values'!O$2:O$61,ROW()*2-3,,1)))</f>
        <v>0</v>
      </c>
      <c r="U18" s="41">
        <f ca="1">AVERAGE((INDEX('Duplicate Ext-free MC values'!P$2:P$61,ROW()*2-2,,1),INDEX('Duplicate Ext-free MC values'!P$2:P$61,ROW()*2-3,,1)))</f>
        <v>0</v>
      </c>
      <c r="V18" s="41">
        <f ca="1">AVERAGE((INDEX('Duplicate Ext-free MC values'!Q$2:Q$61,ROW()*2-2,,1),INDEX('Duplicate Ext-free MC values'!Q$2:Q$61,ROW()*2-3,,1)))</f>
        <v>0</v>
      </c>
      <c r="W18" s="77">
        <f t="shared" ca="1" si="5"/>
        <v>0</v>
      </c>
    </row>
    <row r="19" spans="1:23">
      <c r="A19" s="22">
        <v>18</v>
      </c>
      <c r="B19" s="6">
        <f>'TRB Record'!C36</f>
        <v>0</v>
      </c>
      <c r="C19" s="82">
        <f ca="1">AVERAGE((INDEX('Duplicate Ext-free MC values'!C$2:C$61,ROW()*2-2,,1),INDEX('Duplicate Ext-free MC values'!C$2:C$61,ROW()*2-3,,1)))</f>
        <v>0</v>
      </c>
      <c r="D19" s="41">
        <f ca="1">AVERAGE((INDEX('Duplicate Ext-free MC values'!I$2:I$61,ROW()*2-2,,1),INDEX('Duplicate Ext-free MC values'!I$2:I$61,ROW()*2-3,,1)))</f>
        <v>0</v>
      </c>
      <c r="E19" s="17">
        <f t="shared" ca="1" si="0"/>
        <v>0</v>
      </c>
      <c r="F19" s="82">
        <f ca="1">AVERAGE((INDEX('Duplicate Ext-free MC values'!D$2:D$61,ROW()*2-2,,1),INDEX('Duplicate Ext-free MC values'!D$2:D$61,ROW()*2-3,,1)))</f>
        <v>0</v>
      </c>
      <c r="G19" s="41">
        <f ca="1">(100-N19)*(AVERAGE((INDEX('Duplicate Ext-free MC values'!E$2:E$61,ROW()*2-2,,1),INDEX('Duplicate Ext-free MC values'!E$2:E$61,ROW()*2-3,,1))))/100</f>
        <v>0</v>
      </c>
      <c r="H19" s="82">
        <f t="shared" ca="1" si="1"/>
        <v>0</v>
      </c>
      <c r="I19" s="82">
        <f ca="1">AVERAGE((INDEX('Duplicate Ext-free MC values'!F$2:F$61,ROW()*2-2,,1),INDEX('Duplicate Ext-free MC values'!F$2:F$61,ROW()*2-3,,1)))</f>
        <v>0</v>
      </c>
      <c r="J19" s="41">
        <f ca="1">AVERAGE((INDEX('Duplicate Ext-free MC values'!H$2:H$61,ROW()*2-2,,1),INDEX('Duplicate Ext-free MC values'!H$2:H$61,ROW()*2-3,,1)))</f>
        <v>0</v>
      </c>
      <c r="K19" s="41">
        <f t="shared" ca="1" si="2"/>
        <v>0</v>
      </c>
      <c r="L19" s="41">
        <f ca="1">AVERAGE((INDEX('Duplicate Ext-free MC values'!G$2:G$61,ROW()*2-2,,1),INDEX('Duplicate Ext-free MC values'!G$2:G$61,ROW()*2-3,,1)))</f>
        <v>0</v>
      </c>
      <c r="M19" s="82">
        <f t="shared" ca="1" si="3"/>
        <v>0</v>
      </c>
      <c r="N19" s="83">
        <f t="shared" ca="1" si="4"/>
        <v>0</v>
      </c>
      <c r="O19" s="41">
        <f ca="1">AVERAGE((INDEX('Duplicate Ext-free MC values'!J$2:J$61,ROW()*2-2,,1),INDEX('Duplicate Ext-free MC values'!J$2:J$61,ROW()*2-3,,1)))</f>
        <v>0</v>
      </c>
      <c r="P19" s="41">
        <f ca="1">AVERAGE((INDEX('Duplicate Ext-free MC values'!K$2:K$61,ROW()*2-2,,1),INDEX('Duplicate Ext-free MC values'!K$2:K$61,ROW()*2-3,,1)))</f>
        <v>0</v>
      </c>
      <c r="Q19" s="41">
        <f ca="1">AVERAGE((INDEX('Duplicate Ext-free MC values'!L$2:L$61,ROW()*2-2,,1),INDEX('Duplicate Ext-free MC values'!L$2:L$61,ROW()*2-3,,1)))</f>
        <v>0</v>
      </c>
      <c r="R19" s="41">
        <f ca="1">AVERAGE((INDEX('Duplicate Ext-free MC values'!M$2:M$61,ROW()*2-2,,1),INDEX('Duplicate Ext-free MC values'!M$2:M$61,ROW()*2-3,,1)))</f>
        <v>0</v>
      </c>
      <c r="S19" s="41">
        <f ca="1">AVERAGE((INDEX('Duplicate Ext-free MC values'!N$2:N$61,ROW()*2-2,,1),INDEX('Duplicate Ext-free MC values'!N$2:N$61,ROW()*2-3,,1)))</f>
        <v>0</v>
      </c>
      <c r="T19" s="41">
        <f ca="1">AVERAGE((INDEX('Duplicate Ext-free MC values'!O$2:O$61,ROW()*2-2,,1),INDEX('Duplicate Ext-free MC values'!O$2:O$61,ROW()*2-3,,1)))</f>
        <v>0</v>
      </c>
      <c r="U19" s="41">
        <f ca="1">AVERAGE((INDEX('Duplicate Ext-free MC values'!P$2:P$61,ROW()*2-2,,1),INDEX('Duplicate Ext-free MC values'!P$2:P$61,ROW()*2-3,,1)))</f>
        <v>0</v>
      </c>
      <c r="V19" s="41">
        <f ca="1">AVERAGE((INDEX('Duplicate Ext-free MC values'!Q$2:Q$61,ROW()*2-2,,1),INDEX('Duplicate Ext-free MC values'!Q$2:Q$61,ROW()*2-3,,1)))</f>
        <v>0</v>
      </c>
      <c r="W19" s="77">
        <f t="shared" ca="1" si="5"/>
        <v>0</v>
      </c>
    </row>
    <row r="20" spans="1:23">
      <c r="A20" s="22">
        <v>19</v>
      </c>
      <c r="B20" s="6">
        <f>'TRB Record'!C38</f>
        <v>0</v>
      </c>
      <c r="C20" s="82">
        <f ca="1">AVERAGE((INDEX('Duplicate Ext-free MC values'!C$2:C$61,ROW()*2-2,,1),INDEX('Duplicate Ext-free MC values'!C$2:C$61,ROW()*2-3,,1)))</f>
        <v>0</v>
      </c>
      <c r="D20" s="41">
        <f ca="1">AVERAGE((INDEX('Duplicate Ext-free MC values'!I$2:I$61,ROW()*2-2,,1),INDEX('Duplicate Ext-free MC values'!I$2:I$61,ROW()*2-3,,1)))</f>
        <v>0</v>
      </c>
      <c r="E20" s="17">
        <f t="shared" ca="1" si="0"/>
        <v>0</v>
      </c>
      <c r="F20" s="82">
        <f ca="1">AVERAGE((INDEX('Duplicate Ext-free MC values'!D$2:D$61,ROW()*2-2,,1),INDEX('Duplicate Ext-free MC values'!D$2:D$61,ROW()*2-3,,1)))</f>
        <v>0</v>
      </c>
      <c r="G20" s="41">
        <f ca="1">(100-N20)*(AVERAGE((INDEX('Duplicate Ext-free MC values'!E$2:E$61,ROW()*2-2,,1),INDEX('Duplicate Ext-free MC values'!E$2:E$61,ROW()*2-3,,1))))/100</f>
        <v>0</v>
      </c>
      <c r="H20" s="82">
        <f t="shared" ca="1" si="1"/>
        <v>0</v>
      </c>
      <c r="I20" s="82">
        <f ca="1">AVERAGE((INDEX('Duplicate Ext-free MC values'!F$2:F$61,ROW()*2-2,,1),INDEX('Duplicate Ext-free MC values'!F$2:F$61,ROW()*2-3,,1)))</f>
        <v>0</v>
      </c>
      <c r="J20" s="41">
        <f ca="1">AVERAGE((INDEX('Duplicate Ext-free MC values'!H$2:H$61,ROW()*2-2,,1),INDEX('Duplicate Ext-free MC values'!H$2:H$61,ROW()*2-3,,1)))</f>
        <v>0</v>
      </c>
      <c r="K20" s="41">
        <f t="shared" ca="1" si="2"/>
        <v>0</v>
      </c>
      <c r="L20" s="41">
        <f ca="1">AVERAGE((INDEX('Duplicate Ext-free MC values'!G$2:G$61,ROW()*2-2,,1),INDEX('Duplicate Ext-free MC values'!G$2:G$61,ROW()*2-3,,1)))</f>
        <v>0</v>
      </c>
      <c r="M20" s="82">
        <f t="shared" ca="1" si="3"/>
        <v>0</v>
      </c>
      <c r="N20" s="83">
        <f t="shared" ca="1" si="4"/>
        <v>0</v>
      </c>
      <c r="O20" s="41">
        <f ca="1">AVERAGE((INDEX('Duplicate Ext-free MC values'!J$2:J$61,ROW()*2-2,,1),INDEX('Duplicate Ext-free MC values'!J$2:J$61,ROW()*2-3,,1)))</f>
        <v>0</v>
      </c>
      <c r="P20" s="41">
        <f ca="1">AVERAGE((INDEX('Duplicate Ext-free MC values'!K$2:K$61,ROW()*2-2,,1),INDEX('Duplicate Ext-free MC values'!K$2:K$61,ROW()*2-3,,1)))</f>
        <v>0</v>
      </c>
      <c r="Q20" s="41">
        <f ca="1">AVERAGE((INDEX('Duplicate Ext-free MC values'!L$2:L$61,ROW()*2-2,,1),INDEX('Duplicate Ext-free MC values'!L$2:L$61,ROW()*2-3,,1)))</f>
        <v>0</v>
      </c>
      <c r="R20" s="41">
        <f ca="1">AVERAGE((INDEX('Duplicate Ext-free MC values'!M$2:M$61,ROW()*2-2,,1),INDEX('Duplicate Ext-free MC values'!M$2:M$61,ROW()*2-3,,1)))</f>
        <v>0</v>
      </c>
      <c r="S20" s="41">
        <f ca="1">AVERAGE((INDEX('Duplicate Ext-free MC values'!N$2:N$61,ROW()*2-2,,1),INDEX('Duplicate Ext-free MC values'!N$2:N$61,ROW()*2-3,,1)))</f>
        <v>0</v>
      </c>
      <c r="T20" s="41">
        <f ca="1">AVERAGE((INDEX('Duplicate Ext-free MC values'!O$2:O$61,ROW()*2-2,,1),INDEX('Duplicate Ext-free MC values'!O$2:O$61,ROW()*2-3,,1)))</f>
        <v>0</v>
      </c>
      <c r="U20" s="41">
        <f ca="1">AVERAGE((INDEX('Duplicate Ext-free MC values'!P$2:P$61,ROW()*2-2,,1),INDEX('Duplicate Ext-free MC values'!P$2:P$61,ROW()*2-3,,1)))</f>
        <v>0</v>
      </c>
      <c r="V20" s="41">
        <f ca="1">AVERAGE((INDEX('Duplicate Ext-free MC values'!Q$2:Q$61,ROW()*2-2,,1),INDEX('Duplicate Ext-free MC values'!Q$2:Q$61,ROW()*2-3,,1)))</f>
        <v>0</v>
      </c>
      <c r="W20" s="77">
        <f t="shared" ca="1" si="5"/>
        <v>0</v>
      </c>
    </row>
    <row r="21" spans="1:23">
      <c r="A21" s="22">
        <v>20</v>
      </c>
      <c r="B21" s="6">
        <f>'TRB Record'!C40</f>
        <v>0</v>
      </c>
      <c r="C21" s="82">
        <f ca="1">AVERAGE((INDEX('Duplicate Ext-free MC values'!C$2:C$61,ROW()*2-2,,1),INDEX('Duplicate Ext-free MC values'!C$2:C$61,ROW()*2-3,,1)))</f>
        <v>0</v>
      </c>
      <c r="D21" s="41">
        <f ca="1">AVERAGE((INDEX('Duplicate Ext-free MC values'!I$2:I$61,ROW()*2-2,,1),INDEX('Duplicate Ext-free MC values'!I$2:I$61,ROW()*2-3,,1)))</f>
        <v>0</v>
      </c>
      <c r="E21" s="17">
        <f t="shared" ca="1" si="0"/>
        <v>0</v>
      </c>
      <c r="F21" s="82">
        <f ca="1">AVERAGE((INDEX('Duplicate Ext-free MC values'!D$2:D$61,ROW()*2-2,,1),INDEX('Duplicate Ext-free MC values'!D$2:D$61,ROW()*2-3,,1)))</f>
        <v>0</v>
      </c>
      <c r="G21" s="41">
        <f ca="1">(100-N21)*(AVERAGE((INDEX('Duplicate Ext-free MC values'!E$2:E$61,ROW()*2-2,,1),INDEX('Duplicate Ext-free MC values'!E$2:E$61,ROW()*2-3,,1))))/100</f>
        <v>0</v>
      </c>
      <c r="H21" s="82">
        <f t="shared" ca="1" si="1"/>
        <v>0</v>
      </c>
      <c r="I21" s="82">
        <f ca="1">AVERAGE((INDEX('Duplicate Ext-free MC values'!F$2:F$61,ROW()*2-2,,1),INDEX('Duplicate Ext-free MC values'!F$2:F$61,ROW()*2-3,,1)))</f>
        <v>0</v>
      </c>
      <c r="J21" s="41">
        <f ca="1">AVERAGE((INDEX('Duplicate Ext-free MC values'!H$2:H$61,ROW()*2-2,,1),INDEX('Duplicate Ext-free MC values'!H$2:H$61,ROW()*2-3,,1)))</f>
        <v>0</v>
      </c>
      <c r="K21" s="41">
        <f t="shared" ca="1" si="2"/>
        <v>0</v>
      </c>
      <c r="L21" s="41">
        <f ca="1">AVERAGE((INDEX('Duplicate Ext-free MC values'!G$2:G$61,ROW()*2-2,,1),INDEX('Duplicate Ext-free MC values'!G$2:G$61,ROW()*2-3,,1)))</f>
        <v>0</v>
      </c>
      <c r="M21" s="82">
        <f t="shared" ca="1" si="3"/>
        <v>0</v>
      </c>
      <c r="N21" s="83">
        <f t="shared" ca="1" si="4"/>
        <v>0</v>
      </c>
      <c r="O21" s="41">
        <f ca="1">AVERAGE((INDEX('Duplicate Ext-free MC values'!J$2:J$61,ROW()*2-2,,1),INDEX('Duplicate Ext-free MC values'!J$2:J$61,ROW()*2-3,,1)))</f>
        <v>0</v>
      </c>
      <c r="P21" s="41">
        <f ca="1">AVERAGE((INDEX('Duplicate Ext-free MC values'!K$2:K$61,ROW()*2-2,,1),INDEX('Duplicate Ext-free MC values'!K$2:K$61,ROW()*2-3,,1)))</f>
        <v>0</v>
      </c>
      <c r="Q21" s="41">
        <f ca="1">AVERAGE((INDEX('Duplicate Ext-free MC values'!L$2:L$61,ROW()*2-2,,1),INDEX('Duplicate Ext-free MC values'!L$2:L$61,ROW()*2-3,,1)))</f>
        <v>0</v>
      </c>
      <c r="R21" s="41">
        <f ca="1">AVERAGE((INDEX('Duplicate Ext-free MC values'!M$2:M$61,ROW()*2-2,,1),INDEX('Duplicate Ext-free MC values'!M$2:M$61,ROW()*2-3,,1)))</f>
        <v>0</v>
      </c>
      <c r="S21" s="41">
        <f ca="1">AVERAGE((INDEX('Duplicate Ext-free MC values'!N$2:N$61,ROW()*2-2,,1),INDEX('Duplicate Ext-free MC values'!N$2:N$61,ROW()*2-3,,1)))</f>
        <v>0</v>
      </c>
      <c r="T21" s="41">
        <f ca="1">AVERAGE((INDEX('Duplicate Ext-free MC values'!O$2:O$61,ROW()*2-2,,1),INDEX('Duplicate Ext-free MC values'!O$2:O$61,ROW()*2-3,,1)))</f>
        <v>0</v>
      </c>
      <c r="U21" s="41">
        <f ca="1">AVERAGE((INDEX('Duplicate Ext-free MC values'!P$2:P$61,ROW()*2-2,,1),INDEX('Duplicate Ext-free MC values'!P$2:P$61,ROW()*2-3,,1)))</f>
        <v>0</v>
      </c>
      <c r="V21" s="41">
        <f ca="1">AVERAGE((INDEX('Duplicate Ext-free MC values'!Q$2:Q$61,ROW()*2-2,,1),INDEX('Duplicate Ext-free MC values'!Q$2:Q$61,ROW()*2-3,,1)))</f>
        <v>0</v>
      </c>
      <c r="W21" s="77">
        <f t="shared" ca="1" si="5"/>
        <v>0</v>
      </c>
    </row>
    <row r="22" spans="1:23">
      <c r="A22" s="22">
        <v>21</v>
      </c>
      <c r="B22" s="6">
        <f>'TRB Record'!C42</f>
        <v>0</v>
      </c>
      <c r="C22" s="82">
        <f ca="1">AVERAGE((INDEX('Duplicate Ext-free MC values'!C$2:C$61,ROW()*2-2,,1),INDEX('Duplicate Ext-free MC values'!C$2:C$61,ROW()*2-3,,1)))</f>
        <v>0</v>
      </c>
      <c r="D22" s="41">
        <f ca="1">AVERAGE((INDEX('Duplicate Ext-free MC values'!I$2:I$61,ROW()*2-2,,1),INDEX('Duplicate Ext-free MC values'!I$2:I$61,ROW()*2-3,,1)))</f>
        <v>0</v>
      </c>
      <c r="E22" s="17">
        <f t="shared" ca="1" si="0"/>
        <v>0</v>
      </c>
      <c r="F22" s="82">
        <f ca="1">AVERAGE((INDEX('Duplicate Ext-free MC values'!D$2:D$61,ROW()*2-2,,1),INDEX('Duplicate Ext-free MC values'!D$2:D$61,ROW()*2-3,,1)))</f>
        <v>0</v>
      </c>
      <c r="G22" s="41">
        <f ca="1">(100-N22)*(AVERAGE((INDEX('Duplicate Ext-free MC values'!E$2:E$61,ROW()*2-2,,1),INDEX('Duplicate Ext-free MC values'!E$2:E$61,ROW()*2-3,,1))))/100</f>
        <v>0</v>
      </c>
      <c r="H22" s="82">
        <f t="shared" ca="1" si="1"/>
        <v>0</v>
      </c>
      <c r="I22" s="82">
        <f ca="1">AVERAGE((INDEX('Duplicate Ext-free MC values'!F$2:F$61,ROW()*2-2,,1),INDEX('Duplicate Ext-free MC values'!F$2:F$61,ROW()*2-3,,1)))</f>
        <v>0</v>
      </c>
      <c r="J22" s="41">
        <f ca="1">AVERAGE((INDEX('Duplicate Ext-free MC values'!H$2:H$61,ROW()*2-2,,1),INDEX('Duplicate Ext-free MC values'!H$2:H$61,ROW()*2-3,,1)))</f>
        <v>0</v>
      </c>
      <c r="K22" s="41">
        <f t="shared" ca="1" si="2"/>
        <v>0</v>
      </c>
      <c r="L22" s="41">
        <f ca="1">AVERAGE((INDEX('Duplicate Ext-free MC values'!G$2:G$61,ROW()*2-2,,1),INDEX('Duplicate Ext-free MC values'!G$2:G$61,ROW()*2-3,,1)))</f>
        <v>0</v>
      </c>
      <c r="M22" s="82">
        <f t="shared" ca="1" si="3"/>
        <v>0</v>
      </c>
      <c r="N22" s="83">
        <f t="shared" ca="1" si="4"/>
        <v>0</v>
      </c>
      <c r="O22" s="41">
        <f ca="1">AVERAGE((INDEX('Duplicate Ext-free MC values'!J$2:J$61,ROW()*2-2,,1),INDEX('Duplicate Ext-free MC values'!J$2:J$61,ROW()*2-3,,1)))</f>
        <v>0</v>
      </c>
      <c r="P22" s="41">
        <f ca="1">AVERAGE((INDEX('Duplicate Ext-free MC values'!K$2:K$61,ROW()*2-2,,1),INDEX('Duplicate Ext-free MC values'!K$2:K$61,ROW()*2-3,,1)))</f>
        <v>0</v>
      </c>
      <c r="Q22" s="41">
        <f ca="1">AVERAGE((INDEX('Duplicate Ext-free MC values'!L$2:L$61,ROW()*2-2,,1),INDEX('Duplicate Ext-free MC values'!L$2:L$61,ROW()*2-3,,1)))</f>
        <v>0</v>
      </c>
      <c r="R22" s="41">
        <f ca="1">AVERAGE((INDEX('Duplicate Ext-free MC values'!M$2:M$61,ROW()*2-2,,1),INDEX('Duplicate Ext-free MC values'!M$2:M$61,ROW()*2-3,,1)))</f>
        <v>0</v>
      </c>
      <c r="S22" s="41">
        <f ca="1">AVERAGE((INDEX('Duplicate Ext-free MC values'!N$2:N$61,ROW()*2-2,,1),INDEX('Duplicate Ext-free MC values'!N$2:N$61,ROW()*2-3,,1)))</f>
        <v>0</v>
      </c>
      <c r="T22" s="41">
        <f ca="1">AVERAGE((INDEX('Duplicate Ext-free MC values'!O$2:O$61,ROW()*2-2,,1),INDEX('Duplicate Ext-free MC values'!O$2:O$61,ROW()*2-3,,1)))</f>
        <v>0</v>
      </c>
      <c r="U22" s="41">
        <f ca="1">AVERAGE((INDEX('Duplicate Ext-free MC values'!P$2:P$61,ROW()*2-2,,1),INDEX('Duplicate Ext-free MC values'!P$2:P$61,ROW()*2-3,,1)))</f>
        <v>0</v>
      </c>
      <c r="V22" s="41">
        <f ca="1">AVERAGE((INDEX('Duplicate Ext-free MC values'!Q$2:Q$61,ROW()*2-2,,1),INDEX('Duplicate Ext-free MC values'!Q$2:Q$61,ROW()*2-3,,1)))</f>
        <v>0</v>
      </c>
      <c r="W22" s="77">
        <f t="shared" ca="1" si="5"/>
        <v>0</v>
      </c>
    </row>
    <row r="23" spans="1:23">
      <c r="A23" s="22">
        <v>22</v>
      </c>
      <c r="B23" s="6">
        <f>'TRB Record'!C44</f>
        <v>0</v>
      </c>
      <c r="C23" s="82">
        <f ca="1">AVERAGE((INDEX('Duplicate Ext-free MC values'!C$2:C$61,ROW()*2-2,,1),INDEX('Duplicate Ext-free MC values'!C$2:C$61,ROW()*2-3,,1)))</f>
        <v>0</v>
      </c>
      <c r="D23" s="41">
        <f ca="1">AVERAGE((INDEX('Duplicate Ext-free MC values'!I$2:I$61,ROW()*2-2,,1),INDEX('Duplicate Ext-free MC values'!I$2:I$61,ROW()*2-3,,1)))</f>
        <v>0</v>
      </c>
      <c r="E23" s="17">
        <f t="shared" ca="1" si="0"/>
        <v>0</v>
      </c>
      <c r="F23" s="82">
        <f ca="1">AVERAGE((INDEX('Duplicate Ext-free MC values'!D$2:D$61,ROW()*2-2,,1),INDEX('Duplicate Ext-free MC values'!D$2:D$61,ROW()*2-3,,1)))</f>
        <v>0</v>
      </c>
      <c r="G23" s="41">
        <f ca="1">(100-N23)*(AVERAGE((INDEX('Duplicate Ext-free MC values'!E$2:E$61,ROW()*2-2,,1),INDEX('Duplicate Ext-free MC values'!E$2:E$61,ROW()*2-3,,1))))/100</f>
        <v>0</v>
      </c>
      <c r="H23" s="82">
        <f t="shared" ca="1" si="1"/>
        <v>0</v>
      </c>
      <c r="I23" s="82">
        <f ca="1">AVERAGE((INDEX('Duplicate Ext-free MC values'!F$2:F$61,ROW()*2-2,,1),INDEX('Duplicate Ext-free MC values'!F$2:F$61,ROW()*2-3,,1)))</f>
        <v>0</v>
      </c>
      <c r="J23" s="41">
        <f ca="1">AVERAGE((INDEX('Duplicate Ext-free MC values'!H$2:H$61,ROW()*2-2,,1),INDEX('Duplicate Ext-free MC values'!H$2:H$61,ROW()*2-3,,1)))</f>
        <v>0</v>
      </c>
      <c r="K23" s="41">
        <f t="shared" ca="1" si="2"/>
        <v>0</v>
      </c>
      <c r="L23" s="41">
        <f ca="1">AVERAGE((INDEX('Duplicate Ext-free MC values'!G$2:G$61,ROW()*2-2,,1),INDEX('Duplicate Ext-free MC values'!G$2:G$61,ROW()*2-3,,1)))</f>
        <v>0</v>
      </c>
      <c r="M23" s="82">
        <f t="shared" ca="1" si="3"/>
        <v>0</v>
      </c>
      <c r="N23" s="83">
        <f t="shared" ca="1" si="4"/>
        <v>0</v>
      </c>
      <c r="O23" s="41">
        <f ca="1">AVERAGE((INDEX('Duplicate Ext-free MC values'!J$2:J$61,ROW()*2-2,,1),INDEX('Duplicate Ext-free MC values'!J$2:J$61,ROW()*2-3,,1)))</f>
        <v>0</v>
      </c>
      <c r="P23" s="41">
        <f ca="1">AVERAGE((INDEX('Duplicate Ext-free MC values'!K$2:K$61,ROW()*2-2,,1),INDEX('Duplicate Ext-free MC values'!K$2:K$61,ROW()*2-3,,1)))</f>
        <v>0</v>
      </c>
      <c r="Q23" s="41">
        <f ca="1">AVERAGE((INDEX('Duplicate Ext-free MC values'!L$2:L$61,ROW()*2-2,,1),INDEX('Duplicate Ext-free MC values'!L$2:L$61,ROW()*2-3,,1)))</f>
        <v>0</v>
      </c>
      <c r="R23" s="41">
        <f ca="1">AVERAGE((INDEX('Duplicate Ext-free MC values'!M$2:M$61,ROW()*2-2,,1),INDEX('Duplicate Ext-free MC values'!M$2:M$61,ROW()*2-3,,1)))</f>
        <v>0</v>
      </c>
      <c r="S23" s="41">
        <f ca="1">AVERAGE((INDEX('Duplicate Ext-free MC values'!N$2:N$61,ROW()*2-2,,1),INDEX('Duplicate Ext-free MC values'!N$2:N$61,ROW()*2-3,,1)))</f>
        <v>0</v>
      </c>
      <c r="T23" s="41">
        <f ca="1">AVERAGE((INDEX('Duplicate Ext-free MC values'!O$2:O$61,ROW()*2-2,,1),INDEX('Duplicate Ext-free MC values'!O$2:O$61,ROW()*2-3,,1)))</f>
        <v>0</v>
      </c>
      <c r="U23" s="41">
        <f ca="1">AVERAGE((INDEX('Duplicate Ext-free MC values'!P$2:P$61,ROW()*2-2,,1),INDEX('Duplicate Ext-free MC values'!P$2:P$61,ROW()*2-3,,1)))</f>
        <v>0</v>
      </c>
      <c r="V23" s="41">
        <f ca="1">AVERAGE((INDEX('Duplicate Ext-free MC values'!Q$2:Q$61,ROW()*2-2,,1),INDEX('Duplicate Ext-free MC values'!Q$2:Q$61,ROW()*2-3,,1)))</f>
        <v>0</v>
      </c>
      <c r="W23" s="77">
        <f t="shared" ca="1" si="5"/>
        <v>0</v>
      </c>
    </row>
    <row r="24" spans="1:23">
      <c r="A24" s="22">
        <v>23</v>
      </c>
      <c r="B24" s="6">
        <f>'TRB Record'!C46</f>
        <v>0</v>
      </c>
      <c r="C24" s="82">
        <f ca="1">AVERAGE((INDEX('Duplicate Ext-free MC values'!C$2:C$61,ROW()*2-2,,1),INDEX('Duplicate Ext-free MC values'!C$2:C$61,ROW()*2-3,,1)))</f>
        <v>0</v>
      </c>
      <c r="D24" s="41">
        <f ca="1">AVERAGE((INDEX('Duplicate Ext-free MC values'!I$2:I$61,ROW()*2-2,,1),INDEX('Duplicate Ext-free MC values'!I$2:I$61,ROW()*2-3,,1)))</f>
        <v>0</v>
      </c>
      <c r="E24" s="17">
        <f t="shared" ca="1" si="0"/>
        <v>0</v>
      </c>
      <c r="F24" s="82">
        <f ca="1">AVERAGE((INDEX('Duplicate Ext-free MC values'!D$2:D$61,ROW()*2-2,,1),INDEX('Duplicate Ext-free MC values'!D$2:D$61,ROW()*2-3,,1)))</f>
        <v>0</v>
      </c>
      <c r="G24" s="41">
        <f ca="1">(100-N24)*(AVERAGE((INDEX('Duplicate Ext-free MC values'!E$2:E$61,ROW()*2-2,,1),INDEX('Duplicate Ext-free MC values'!E$2:E$61,ROW()*2-3,,1))))/100</f>
        <v>0</v>
      </c>
      <c r="H24" s="82">
        <f t="shared" ca="1" si="1"/>
        <v>0</v>
      </c>
      <c r="I24" s="82">
        <f ca="1">AVERAGE((INDEX('Duplicate Ext-free MC values'!F$2:F$61,ROW()*2-2,,1),INDEX('Duplicate Ext-free MC values'!F$2:F$61,ROW()*2-3,,1)))</f>
        <v>0</v>
      </c>
      <c r="J24" s="41">
        <f ca="1">AVERAGE((INDEX('Duplicate Ext-free MC values'!H$2:H$61,ROW()*2-2,,1),INDEX('Duplicate Ext-free MC values'!H$2:H$61,ROW()*2-3,,1)))</f>
        <v>0</v>
      </c>
      <c r="K24" s="41">
        <f t="shared" ca="1" si="2"/>
        <v>0</v>
      </c>
      <c r="L24" s="41">
        <f ca="1">AVERAGE((INDEX('Duplicate Ext-free MC values'!G$2:G$61,ROW()*2-2,,1),INDEX('Duplicate Ext-free MC values'!G$2:G$61,ROW()*2-3,,1)))</f>
        <v>0</v>
      </c>
      <c r="M24" s="82">
        <f t="shared" ca="1" si="3"/>
        <v>0</v>
      </c>
      <c r="N24" s="83">
        <f t="shared" ca="1" si="4"/>
        <v>0</v>
      </c>
      <c r="O24" s="41">
        <f ca="1">AVERAGE((INDEX('Duplicate Ext-free MC values'!J$2:J$61,ROW()*2-2,,1),INDEX('Duplicate Ext-free MC values'!J$2:J$61,ROW()*2-3,,1)))</f>
        <v>0</v>
      </c>
      <c r="P24" s="41">
        <f ca="1">AVERAGE((INDEX('Duplicate Ext-free MC values'!K$2:K$61,ROW()*2-2,,1),INDEX('Duplicate Ext-free MC values'!K$2:K$61,ROW()*2-3,,1)))</f>
        <v>0</v>
      </c>
      <c r="Q24" s="41">
        <f ca="1">AVERAGE((INDEX('Duplicate Ext-free MC values'!L$2:L$61,ROW()*2-2,,1),INDEX('Duplicate Ext-free MC values'!L$2:L$61,ROW()*2-3,,1)))</f>
        <v>0</v>
      </c>
      <c r="R24" s="41">
        <f ca="1">AVERAGE((INDEX('Duplicate Ext-free MC values'!M$2:M$61,ROW()*2-2,,1),INDEX('Duplicate Ext-free MC values'!M$2:M$61,ROW()*2-3,,1)))</f>
        <v>0</v>
      </c>
      <c r="S24" s="41">
        <f ca="1">AVERAGE((INDEX('Duplicate Ext-free MC values'!N$2:N$61,ROW()*2-2,,1),INDEX('Duplicate Ext-free MC values'!N$2:N$61,ROW()*2-3,,1)))</f>
        <v>0</v>
      </c>
      <c r="T24" s="41">
        <f ca="1">AVERAGE((INDEX('Duplicate Ext-free MC values'!O$2:O$61,ROW()*2-2,,1),INDEX('Duplicate Ext-free MC values'!O$2:O$61,ROW()*2-3,,1)))</f>
        <v>0</v>
      </c>
      <c r="U24" s="41">
        <f ca="1">AVERAGE((INDEX('Duplicate Ext-free MC values'!P$2:P$61,ROW()*2-2,,1),INDEX('Duplicate Ext-free MC values'!P$2:P$61,ROW()*2-3,,1)))</f>
        <v>0</v>
      </c>
      <c r="V24" s="41">
        <f ca="1">AVERAGE((INDEX('Duplicate Ext-free MC values'!Q$2:Q$61,ROW()*2-2,,1),INDEX('Duplicate Ext-free MC values'!Q$2:Q$61,ROW()*2-3,,1)))</f>
        <v>0</v>
      </c>
      <c r="W24" s="77">
        <f t="shared" ca="1" si="5"/>
        <v>0</v>
      </c>
    </row>
    <row r="25" spans="1:23">
      <c r="A25" s="22">
        <v>24</v>
      </c>
      <c r="B25" s="6">
        <f>'TRB Record'!C48</f>
        <v>0</v>
      </c>
      <c r="C25" s="82">
        <f ca="1">AVERAGE((INDEX('Duplicate Ext-free MC values'!C$2:C$61,ROW()*2-2,,1),INDEX('Duplicate Ext-free MC values'!C$2:C$61,ROW()*2-3,,1)))</f>
        <v>0</v>
      </c>
      <c r="D25" s="41">
        <f ca="1">AVERAGE((INDEX('Duplicate Ext-free MC values'!I$2:I$61,ROW()*2-2,,1),INDEX('Duplicate Ext-free MC values'!I$2:I$61,ROW()*2-3,,1)))</f>
        <v>0</v>
      </c>
      <c r="E25" s="17">
        <f t="shared" ca="1" si="0"/>
        <v>0</v>
      </c>
      <c r="F25" s="82">
        <f ca="1">AVERAGE((INDEX('Duplicate Ext-free MC values'!D$2:D$61,ROW()*2-2,,1),INDEX('Duplicate Ext-free MC values'!D$2:D$61,ROW()*2-3,,1)))</f>
        <v>0</v>
      </c>
      <c r="G25" s="41">
        <f ca="1">(100-N25)*(AVERAGE((INDEX('Duplicate Ext-free MC values'!E$2:E$61,ROW()*2-2,,1),INDEX('Duplicate Ext-free MC values'!E$2:E$61,ROW()*2-3,,1))))/100</f>
        <v>0</v>
      </c>
      <c r="H25" s="82">
        <f t="shared" ca="1" si="1"/>
        <v>0</v>
      </c>
      <c r="I25" s="82">
        <f ca="1">AVERAGE((INDEX('Duplicate Ext-free MC values'!F$2:F$61,ROW()*2-2,,1),INDEX('Duplicate Ext-free MC values'!F$2:F$61,ROW()*2-3,,1)))</f>
        <v>0</v>
      </c>
      <c r="J25" s="41">
        <f ca="1">AVERAGE((INDEX('Duplicate Ext-free MC values'!H$2:H$61,ROW()*2-2,,1),INDEX('Duplicate Ext-free MC values'!H$2:H$61,ROW()*2-3,,1)))</f>
        <v>0</v>
      </c>
      <c r="K25" s="41">
        <f t="shared" ca="1" si="2"/>
        <v>0</v>
      </c>
      <c r="L25" s="41">
        <f ca="1">AVERAGE((INDEX('Duplicate Ext-free MC values'!G$2:G$61,ROW()*2-2,,1),INDEX('Duplicate Ext-free MC values'!G$2:G$61,ROW()*2-3,,1)))</f>
        <v>0</v>
      </c>
      <c r="M25" s="82">
        <f t="shared" ca="1" si="3"/>
        <v>0</v>
      </c>
      <c r="N25" s="83">
        <f t="shared" ca="1" si="4"/>
        <v>0</v>
      </c>
      <c r="O25" s="41">
        <f ca="1">AVERAGE((INDEX('Duplicate Ext-free MC values'!J$2:J$61,ROW()*2-2,,1),INDEX('Duplicate Ext-free MC values'!J$2:J$61,ROW()*2-3,,1)))</f>
        <v>0</v>
      </c>
      <c r="P25" s="41">
        <f ca="1">AVERAGE((INDEX('Duplicate Ext-free MC values'!K$2:K$61,ROW()*2-2,,1),INDEX('Duplicate Ext-free MC values'!K$2:K$61,ROW()*2-3,,1)))</f>
        <v>0</v>
      </c>
      <c r="Q25" s="41">
        <f ca="1">AVERAGE((INDEX('Duplicate Ext-free MC values'!L$2:L$61,ROW()*2-2,,1),INDEX('Duplicate Ext-free MC values'!L$2:L$61,ROW()*2-3,,1)))</f>
        <v>0</v>
      </c>
      <c r="R25" s="41">
        <f ca="1">AVERAGE((INDEX('Duplicate Ext-free MC values'!M$2:M$61,ROW()*2-2,,1),INDEX('Duplicate Ext-free MC values'!M$2:M$61,ROW()*2-3,,1)))</f>
        <v>0</v>
      </c>
      <c r="S25" s="41">
        <f ca="1">AVERAGE((INDEX('Duplicate Ext-free MC values'!N$2:N$61,ROW()*2-2,,1),INDEX('Duplicate Ext-free MC values'!N$2:N$61,ROW()*2-3,,1)))</f>
        <v>0</v>
      </c>
      <c r="T25" s="41">
        <f ca="1">AVERAGE((INDEX('Duplicate Ext-free MC values'!O$2:O$61,ROW()*2-2,,1),INDEX('Duplicate Ext-free MC values'!O$2:O$61,ROW()*2-3,,1)))</f>
        <v>0</v>
      </c>
      <c r="U25" s="41">
        <f ca="1">AVERAGE((INDEX('Duplicate Ext-free MC values'!P$2:P$61,ROW()*2-2,,1),INDEX('Duplicate Ext-free MC values'!P$2:P$61,ROW()*2-3,,1)))</f>
        <v>0</v>
      </c>
      <c r="V25" s="41">
        <f ca="1">AVERAGE((INDEX('Duplicate Ext-free MC values'!Q$2:Q$61,ROW()*2-2,,1),INDEX('Duplicate Ext-free MC values'!Q$2:Q$61,ROW()*2-3,,1)))</f>
        <v>0</v>
      </c>
      <c r="W25" s="77">
        <f t="shared" ca="1" si="5"/>
        <v>0</v>
      </c>
    </row>
    <row r="26" spans="1:23" s="35" customFormat="1">
      <c r="A26" s="22">
        <v>25</v>
      </c>
      <c r="B26" s="6">
        <f>'TRB Record'!C50</f>
        <v>0</v>
      </c>
      <c r="C26" s="82">
        <f ca="1">AVERAGE((INDEX('Duplicate Ext-free MC values'!C$2:C$61,ROW()*2-2,,1),INDEX('Duplicate Ext-free MC values'!C$2:C$61,ROW()*2-3,,1)))</f>
        <v>0</v>
      </c>
      <c r="D26" s="41">
        <f ca="1">AVERAGE((INDEX('Duplicate Ext-free MC values'!I$2:I$61,ROW()*2-2,,1),INDEX('Duplicate Ext-free MC values'!I$2:I$61,ROW()*2-3,,1)))</f>
        <v>0</v>
      </c>
      <c r="E26" s="17">
        <f t="shared" ca="1" si="0"/>
        <v>0</v>
      </c>
      <c r="F26" s="82">
        <f ca="1">AVERAGE((INDEX('Duplicate Ext-free MC values'!D$2:D$61,ROW()*2-2,,1),INDEX('Duplicate Ext-free MC values'!D$2:D$61,ROW()*2-3,,1)))</f>
        <v>0</v>
      </c>
      <c r="G26" s="41">
        <f ca="1">(100-N26)*(AVERAGE((INDEX('Duplicate Ext-free MC values'!E$2:E$61,ROW()*2-2,,1),INDEX('Duplicate Ext-free MC values'!E$2:E$61,ROW()*2-3,,1))))/100</f>
        <v>0</v>
      </c>
      <c r="H26" s="82">
        <f t="shared" ca="1" si="1"/>
        <v>0</v>
      </c>
      <c r="I26" s="82">
        <f ca="1">AVERAGE((INDEX('Duplicate Ext-free MC values'!F$2:F$61,ROW()*2-2,,1),INDEX('Duplicate Ext-free MC values'!F$2:F$61,ROW()*2-3,,1)))</f>
        <v>0</v>
      </c>
      <c r="J26" s="41">
        <f ca="1">AVERAGE((INDEX('Duplicate Ext-free MC values'!H$2:H$61,ROW()*2-2,,1),INDEX('Duplicate Ext-free MC values'!H$2:H$61,ROW()*2-3,,1)))</f>
        <v>0</v>
      </c>
      <c r="K26" s="41">
        <f t="shared" ca="1" si="2"/>
        <v>0</v>
      </c>
      <c r="L26" s="41">
        <f ca="1">AVERAGE((INDEX('Duplicate Ext-free MC values'!G$2:G$61,ROW()*2-2,,1),INDEX('Duplicate Ext-free MC values'!G$2:G$61,ROW()*2-3,,1)))</f>
        <v>0</v>
      </c>
      <c r="M26" s="82">
        <f t="shared" ca="1" si="3"/>
        <v>0</v>
      </c>
      <c r="N26" s="83">
        <f t="shared" ca="1" si="4"/>
        <v>0</v>
      </c>
      <c r="O26" s="41">
        <f ca="1">AVERAGE((INDEX('Duplicate Ext-free MC values'!J$2:J$61,ROW()*2-2,,1),INDEX('Duplicate Ext-free MC values'!J$2:J$61,ROW()*2-3,,1)))</f>
        <v>0</v>
      </c>
      <c r="P26" s="41">
        <f ca="1">AVERAGE((INDEX('Duplicate Ext-free MC values'!K$2:K$61,ROW()*2-2,,1),INDEX('Duplicate Ext-free MC values'!K$2:K$61,ROW()*2-3,,1)))</f>
        <v>0</v>
      </c>
      <c r="Q26" s="41">
        <f ca="1">AVERAGE((INDEX('Duplicate Ext-free MC values'!L$2:L$61,ROW()*2-2,,1),INDEX('Duplicate Ext-free MC values'!L$2:L$61,ROW()*2-3,,1)))</f>
        <v>0</v>
      </c>
      <c r="R26" s="41">
        <f ca="1">AVERAGE((INDEX('Duplicate Ext-free MC values'!M$2:M$61,ROW()*2-2,,1),INDEX('Duplicate Ext-free MC values'!M$2:M$61,ROW()*2-3,,1)))</f>
        <v>0</v>
      </c>
      <c r="S26" s="41">
        <f ca="1">AVERAGE((INDEX('Duplicate Ext-free MC values'!N$2:N$61,ROW()*2-2,,1),INDEX('Duplicate Ext-free MC values'!N$2:N$61,ROW()*2-3,,1)))</f>
        <v>0</v>
      </c>
      <c r="T26" s="41">
        <f ca="1">AVERAGE((INDEX('Duplicate Ext-free MC values'!O$2:O$61,ROW()*2-2,,1),INDEX('Duplicate Ext-free MC values'!O$2:O$61,ROW()*2-3,,1)))</f>
        <v>0</v>
      </c>
      <c r="U26" s="41">
        <f ca="1">AVERAGE((INDEX('Duplicate Ext-free MC values'!P$2:P$61,ROW()*2-2,,1),INDEX('Duplicate Ext-free MC values'!P$2:P$61,ROW()*2-3,,1)))</f>
        <v>0</v>
      </c>
      <c r="V26" s="41">
        <f ca="1">AVERAGE((INDEX('Duplicate Ext-free MC values'!Q$2:Q$61,ROW()*2-2,,1),INDEX('Duplicate Ext-free MC values'!Q$2:Q$61,ROW()*2-3,,1)))</f>
        <v>0</v>
      </c>
      <c r="W26" s="77">
        <f t="shared" ca="1" si="5"/>
        <v>0</v>
      </c>
    </row>
    <row r="27" spans="1:23">
      <c r="A27" s="22">
        <v>26</v>
      </c>
      <c r="B27" s="6">
        <f>'TRB Record'!C52</f>
        <v>0</v>
      </c>
      <c r="C27" s="82">
        <f ca="1">AVERAGE((INDEX('Duplicate Ext-free MC values'!C$2:C$61,ROW()*2-2,,1),INDEX('Duplicate Ext-free MC values'!C$2:C$61,ROW()*2-3,,1)))</f>
        <v>0</v>
      </c>
      <c r="D27" s="41">
        <f ca="1">AVERAGE((INDEX('Duplicate Ext-free MC values'!I$2:I$61,ROW()*2-2,,1),INDEX('Duplicate Ext-free MC values'!I$2:I$61,ROW()*2-3,,1)))</f>
        <v>0</v>
      </c>
      <c r="E27" s="17">
        <f t="shared" ca="1" si="0"/>
        <v>0</v>
      </c>
      <c r="F27" s="82">
        <f ca="1">AVERAGE((INDEX('Duplicate Ext-free MC values'!D$2:D$61,ROW()*2-2,,1),INDEX('Duplicate Ext-free MC values'!D$2:D$61,ROW()*2-3,,1)))</f>
        <v>0</v>
      </c>
      <c r="G27" s="41">
        <f ca="1">(100-N27)*(AVERAGE((INDEX('Duplicate Ext-free MC values'!E$2:E$61,ROW()*2-2,,1),INDEX('Duplicate Ext-free MC values'!E$2:E$61,ROW()*2-3,,1))))/100</f>
        <v>0</v>
      </c>
      <c r="H27" s="82">
        <f t="shared" ca="1" si="1"/>
        <v>0</v>
      </c>
      <c r="I27" s="82">
        <f ca="1">AVERAGE((INDEX('Duplicate Ext-free MC values'!F$2:F$61,ROW()*2-2,,1),INDEX('Duplicate Ext-free MC values'!F$2:F$61,ROW()*2-3,,1)))</f>
        <v>0</v>
      </c>
      <c r="J27" s="41">
        <f ca="1">AVERAGE((INDEX('Duplicate Ext-free MC values'!H$2:H$61,ROW()*2-2,,1),INDEX('Duplicate Ext-free MC values'!H$2:H$61,ROW()*2-3,,1)))</f>
        <v>0</v>
      </c>
      <c r="K27" s="41">
        <f t="shared" ca="1" si="2"/>
        <v>0</v>
      </c>
      <c r="L27" s="41">
        <f ca="1">AVERAGE((INDEX('Duplicate Ext-free MC values'!G$2:G$61,ROW()*2-2,,1),INDEX('Duplicate Ext-free MC values'!G$2:G$61,ROW()*2-3,,1)))</f>
        <v>0</v>
      </c>
      <c r="M27" s="82">
        <f t="shared" ca="1" si="3"/>
        <v>0</v>
      </c>
      <c r="N27" s="83">
        <f t="shared" ca="1" si="4"/>
        <v>0</v>
      </c>
      <c r="O27" s="41">
        <f ca="1">AVERAGE((INDEX('Duplicate Ext-free MC values'!J$2:J$61,ROW()*2-2,,1),INDEX('Duplicate Ext-free MC values'!J$2:J$61,ROW()*2-3,,1)))</f>
        <v>0</v>
      </c>
      <c r="P27" s="41">
        <f ca="1">AVERAGE((INDEX('Duplicate Ext-free MC values'!K$2:K$61,ROW()*2-2,,1),INDEX('Duplicate Ext-free MC values'!K$2:K$61,ROW()*2-3,,1)))</f>
        <v>0</v>
      </c>
      <c r="Q27" s="41">
        <f ca="1">AVERAGE((INDEX('Duplicate Ext-free MC values'!L$2:L$61,ROW()*2-2,,1),INDEX('Duplicate Ext-free MC values'!L$2:L$61,ROW()*2-3,,1)))</f>
        <v>0</v>
      </c>
      <c r="R27" s="41">
        <f ca="1">AVERAGE((INDEX('Duplicate Ext-free MC values'!M$2:M$61,ROW()*2-2,,1),INDEX('Duplicate Ext-free MC values'!M$2:M$61,ROW()*2-3,,1)))</f>
        <v>0</v>
      </c>
      <c r="S27" s="41">
        <f ca="1">AVERAGE((INDEX('Duplicate Ext-free MC values'!N$2:N$61,ROW()*2-2,,1),INDEX('Duplicate Ext-free MC values'!N$2:N$61,ROW()*2-3,,1)))</f>
        <v>0</v>
      </c>
      <c r="T27" s="41">
        <f ca="1">AVERAGE((INDEX('Duplicate Ext-free MC values'!O$2:O$61,ROW()*2-2,,1),INDEX('Duplicate Ext-free MC values'!O$2:O$61,ROW()*2-3,,1)))</f>
        <v>0</v>
      </c>
      <c r="U27" s="41">
        <f ca="1">AVERAGE((INDEX('Duplicate Ext-free MC values'!P$2:P$61,ROW()*2-2,,1),INDEX('Duplicate Ext-free MC values'!P$2:P$61,ROW()*2-3,,1)))</f>
        <v>0</v>
      </c>
      <c r="V27" s="41">
        <f ca="1">AVERAGE((INDEX('Duplicate Ext-free MC values'!Q$2:Q$61,ROW()*2-2,,1),INDEX('Duplicate Ext-free MC values'!Q$2:Q$61,ROW()*2-3,,1)))</f>
        <v>0</v>
      </c>
      <c r="W27" s="77">
        <f t="shared" ca="1" si="5"/>
        <v>0</v>
      </c>
    </row>
    <row r="28" spans="1:23">
      <c r="A28" s="22">
        <v>27</v>
      </c>
      <c r="B28" s="6">
        <f>'TRB Record'!C54</f>
        <v>0</v>
      </c>
      <c r="C28" s="82">
        <f ca="1">AVERAGE((INDEX('Duplicate Ext-free MC values'!C$2:C$61,ROW()*2-2,,1),INDEX('Duplicate Ext-free MC values'!C$2:C$61,ROW()*2-3,,1)))</f>
        <v>0</v>
      </c>
      <c r="D28" s="41">
        <f ca="1">AVERAGE((INDEX('Duplicate Ext-free MC values'!I$2:I$61,ROW()*2-2,,1),INDEX('Duplicate Ext-free MC values'!I$2:I$61,ROW()*2-3,,1)))</f>
        <v>0</v>
      </c>
      <c r="E28" s="17">
        <f t="shared" ca="1" si="0"/>
        <v>0</v>
      </c>
      <c r="F28" s="82">
        <f ca="1">AVERAGE((INDEX('Duplicate Ext-free MC values'!D$2:D$61,ROW()*2-2,,1),INDEX('Duplicate Ext-free MC values'!D$2:D$61,ROW()*2-3,,1)))</f>
        <v>0</v>
      </c>
      <c r="G28" s="41">
        <f ca="1">(100-N28)*(AVERAGE((INDEX('Duplicate Ext-free MC values'!E$2:E$61,ROW()*2-2,,1),INDEX('Duplicate Ext-free MC values'!E$2:E$61,ROW()*2-3,,1))))/100</f>
        <v>0</v>
      </c>
      <c r="H28" s="82">
        <f t="shared" ca="1" si="1"/>
        <v>0</v>
      </c>
      <c r="I28" s="82">
        <f ca="1">AVERAGE((INDEX('Duplicate Ext-free MC values'!F$2:F$61,ROW()*2-2,,1),INDEX('Duplicate Ext-free MC values'!F$2:F$61,ROW()*2-3,,1)))</f>
        <v>0</v>
      </c>
      <c r="J28" s="41">
        <f ca="1">AVERAGE((INDEX('Duplicate Ext-free MC values'!H$2:H$61,ROW()*2-2,,1),INDEX('Duplicate Ext-free MC values'!H$2:H$61,ROW()*2-3,,1)))</f>
        <v>0</v>
      </c>
      <c r="K28" s="41">
        <f t="shared" ca="1" si="2"/>
        <v>0</v>
      </c>
      <c r="L28" s="41">
        <f ca="1">AVERAGE((INDEX('Duplicate Ext-free MC values'!G$2:G$61,ROW()*2-2,,1),INDEX('Duplicate Ext-free MC values'!G$2:G$61,ROW()*2-3,,1)))</f>
        <v>0</v>
      </c>
      <c r="M28" s="82">
        <f t="shared" ca="1" si="3"/>
        <v>0</v>
      </c>
      <c r="N28" s="83">
        <f t="shared" ca="1" si="4"/>
        <v>0</v>
      </c>
      <c r="O28" s="41">
        <f ca="1">AVERAGE((INDEX('Duplicate Ext-free MC values'!J$2:J$61,ROW()*2-2,,1),INDEX('Duplicate Ext-free MC values'!J$2:J$61,ROW()*2-3,,1)))</f>
        <v>0</v>
      </c>
      <c r="P28" s="41">
        <f ca="1">AVERAGE((INDEX('Duplicate Ext-free MC values'!K$2:K$61,ROW()*2-2,,1),INDEX('Duplicate Ext-free MC values'!K$2:K$61,ROW()*2-3,,1)))</f>
        <v>0</v>
      </c>
      <c r="Q28" s="41">
        <f ca="1">AVERAGE((INDEX('Duplicate Ext-free MC values'!L$2:L$61,ROW()*2-2,,1),INDEX('Duplicate Ext-free MC values'!L$2:L$61,ROW()*2-3,,1)))</f>
        <v>0</v>
      </c>
      <c r="R28" s="41">
        <f ca="1">AVERAGE((INDEX('Duplicate Ext-free MC values'!M$2:M$61,ROW()*2-2,,1),INDEX('Duplicate Ext-free MC values'!M$2:M$61,ROW()*2-3,,1)))</f>
        <v>0</v>
      </c>
      <c r="S28" s="41">
        <f ca="1">AVERAGE((INDEX('Duplicate Ext-free MC values'!N$2:N$61,ROW()*2-2,,1),INDEX('Duplicate Ext-free MC values'!N$2:N$61,ROW()*2-3,,1)))</f>
        <v>0</v>
      </c>
      <c r="T28" s="41">
        <f ca="1">AVERAGE((INDEX('Duplicate Ext-free MC values'!O$2:O$61,ROW()*2-2,,1),INDEX('Duplicate Ext-free MC values'!O$2:O$61,ROW()*2-3,,1)))</f>
        <v>0</v>
      </c>
      <c r="U28" s="41">
        <f ca="1">AVERAGE((INDEX('Duplicate Ext-free MC values'!P$2:P$61,ROW()*2-2,,1),INDEX('Duplicate Ext-free MC values'!P$2:P$61,ROW()*2-3,,1)))</f>
        <v>0</v>
      </c>
      <c r="V28" s="41">
        <f ca="1">AVERAGE((INDEX('Duplicate Ext-free MC values'!Q$2:Q$61,ROW()*2-2,,1),INDEX('Duplicate Ext-free MC values'!Q$2:Q$61,ROW()*2-3,,1)))</f>
        <v>0</v>
      </c>
      <c r="W28" s="77">
        <f t="shared" ca="1" si="5"/>
        <v>0</v>
      </c>
    </row>
    <row r="29" spans="1:23">
      <c r="A29" s="22">
        <v>28</v>
      </c>
      <c r="B29" s="6">
        <f>'TRB Record'!C56</f>
        <v>0</v>
      </c>
      <c r="C29" s="82">
        <f ca="1">AVERAGE((INDEX('Duplicate Ext-free MC values'!C$2:C$61,ROW()*2-2,,1),INDEX('Duplicate Ext-free MC values'!C$2:C$61,ROW()*2-3,,1)))</f>
        <v>0</v>
      </c>
      <c r="D29" s="41">
        <f ca="1">AVERAGE((INDEX('Duplicate Ext-free MC values'!I$2:I$61,ROW()*2-2,,1),INDEX('Duplicate Ext-free MC values'!I$2:I$61,ROW()*2-3,,1)))</f>
        <v>0</v>
      </c>
      <c r="E29" s="17">
        <f t="shared" ca="1" si="0"/>
        <v>0</v>
      </c>
      <c r="F29" s="82">
        <f ca="1">AVERAGE((INDEX('Duplicate Ext-free MC values'!D$2:D$61,ROW()*2-2,,1),INDEX('Duplicate Ext-free MC values'!D$2:D$61,ROW()*2-3,,1)))</f>
        <v>0</v>
      </c>
      <c r="G29" s="41">
        <f ca="1">(100-N29)*(AVERAGE((INDEX('Duplicate Ext-free MC values'!E$2:E$61,ROW()*2-2,,1),INDEX('Duplicate Ext-free MC values'!E$2:E$61,ROW()*2-3,,1))))/100</f>
        <v>0</v>
      </c>
      <c r="H29" s="82">
        <f t="shared" ca="1" si="1"/>
        <v>0</v>
      </c>
      <c r="I29" s="82">
        <f ca="1">AVERAGE((INDEX('Duplicate Ext-free MC values'!F$2:F$61,ROW()*2-2,,1),INDEX('Duplicate Ext-free MC values'!F$2:F$61,ROW()*2-3,,1)))</f>
        <v>0</v>
      </c>
      <c r="J29" s="41">
        <f ca="1">AVERAGE((INDEX('Duplicate Ext-free MC values'!H$2:H$61,ROW()*2-2,,1),INDEX('Duplicate Ext-free MC values'!H$2:H$61,ROW()*2-3,,1)))</f>
        <v>0</v>
      </c>
      <c r="K29" s="41">
        <f t="shared" ca="1" si="2"/>
        <v>0</v>
      </c>
      <c r="L29" s="41">
        <f ca="1">AVERAGE((INDEX('Duplicate Ext-free MC values'!G$2:G$61,ROW()*2-2,,1),INDEX('Duplicate Ext-free MC values'!G$2:G$61,ROW()*2-3,,1)))</f>
        <v>0</v>
      </c>
      <c r="M29" s="82">
        <f t="shared" ca="1" si="3"/>
        <v>0</v>
      </c>
      <c r="N29" s="83">
        <f t="shared" ca="1" si="4"/>
        <v>0</v>
      </c>
      <c r="O29" s="41">
        <f ca="1">AVERAGE((INDEX('Duplicate Ext-free MC values'!J$2:J$61,ROW()*2-2,,1),INDEX('Duplicate Ext-free MC values'!J$2:J$61,ROW()*2-3,,1)))</f>
        <v>0</v>
      </c>
      <c r="P29" s="41">
        <f ca="1">AVERAGE((INDEX('Duplicate Ext-free MC values'!K$2:K$61,ROW()*2-2,,1),INDEX('Duplicate Ext-free MC values'!K$2:K$61,ROW()*2-3,,1)))</f>
        <v>0</v>
      </c>
      <c r="Q29" s="41">
        <f ca="1">AVERAGE((INDEX('Duplicate Ext-free MC values'!L$2:L$61,ROW()*2-2,,1),INDEX('Duplicate Ext-free MC values'!L$2:L$61,ROW()*2-3,,1)))</f>
        <v>0</v>
      </c>
      <c r="R29" s="41">
        <f ca="1">AVERAGE((INDEX('Duplicate Ext-free MC values'!M$2:M$61,ROW()*2-2,,1),INDEX('Duplicate Ext-free MC values'!M$2:M$61,ROW()*2-3,,1)))</f>
        <v>0</v>
      </c>
      <c r="S29" s="41">
        <f ca="1">AVERAGE((INDEX('Duplicate Ext-free MC values'!N$2:N$61,ROW()*2-2,,1),INDEX('Duplicate Ext-free MC values'!N$2:N$61,ROW()*2-3,,1)))</f>
        <v>0</v>
      </c>
      <c r="T29" s="41">
        <f ca="1">AVERAGE((INDEX('Duplicate Ext-free MC values'!O$2:O$61,ROW()*2-2,,1),INDEX('Duplicate Ext-free MC values'!O$2:O$61,ROW()*2-3,,1)))</f>
        <v>0</v>
      </c>
      <c r="U29" s="41">
        <f ca="1">AVERAGE((INDEX('Duplicate Ext-free MC values'!P$2:P$61,ROW()*2-2,,1),INDEX('Duplicate Ext-free MC values'!P$2:P$61,ROW()*2-3,,1)))</f>
        <v>0</v>
      </c>
      <c r="V29" s="41">
        <f ca="1">AVERAGE((INDEX('Duplicate Ext-free MC values'!Q$2:Q$61,ROW()*2-2,,1),INDEX('Duplicate Ext-free MC values'!Q$2:Q$61,ROW()*2-3,,1)))</f>
        <v>0</v>
      </c>
      <c r="W29" s="77">
        <f t="shared" ca="1" si="5"/>
        <v>0</v>
      </c>
    </row>
    <row r="30" spans="1:23">
      <c r="A30" s="22">
        <v>29</v>
      </c>
      <c r="B30" s="6">
        <f>'TRB Record'!C58</f>
        <v>0</v>
      </c>
      <c r="C30" s="82">
        <f ca="1">AVERAGE((INDEX('Duplicate Ext-free MC values'!C$2:C$61,ROW()*2-2,,1),INDEX('Duplicate Ext-free MC values'!C$2:C$61,ROW()*2-3,,1)))</f>
        <v>0</v>
      </c>
      <c r="D30" s="41">
        <f ca="1">AVERAGE((INDEX('Duplicate Ext-free MC values'!I$2:I$61,ROW()*2-2,,1),INDEX('Duplicate Ext-free MC values'!I$2:I$61,ROW()*2-3,,1)))</f>
        <v>0</v>
      </c>
      <c r="E30" s="17">
        <f t="shared" ca="1" si="0"/>
        <v>0</v>
      </c>
      <c r="F30" s="82">
        <f ca="1">AVERAGE((INDEX('Duplicate Ext-free MC values'!D$2:D$61,ROW()*2-2,,1),INDEX('Duplicate Ext-free MC values'!D$2:D$61,ROW()*2-3,,1)))</f>
        <v>0</v>
      </c>
      <c r="G30" s="41">
        <f ca="1">(100-N30)*(AVERAGE((INDEX('Duplicate Ext-free MC values'!E$2:E$61,ROW()*2-2,,1),INDEX('Duplicate Ext-free MC values'!E$2:E$61,ROW()*2-3,,1))))/100</f>
        <v>0</v>
      </c>
      <c r="H30" s="82">
        <f t="shared" ca="1" si="1"/>
        <v>0</v>
      </c>
      <c r="I30" s="82">
        <f ca="1">AVERAGE((INDEX('Duplicate Ext-free MC values'!F$2:F$61,ROW()*2-2,,1),INDEX('Duplicate Ext-free MC values'!F$2:F$61,ROW()*2-3,,1)))</f>
        <v>0</v>
      </c>
      <c r="J30" s="41">
        <f ca="1">AVERAGE((INDEX('Duplicate Ext-free MC values'!H$2:H$61,ROW()*2-2,,1),INDEX('Duplicate Ext-free MC values'!H$2:H$61,ROW()*2-3,,1)))</f>
        <v>0</v>
      </c>
      <c r="K30" s="41">
        <f t="shared" ca="1" si="2"/>
        <v>0</v>
      </c>
      <c r="L30" s="41">
        <f ca="1">AVERAGE((INDEX('Duplicate Ext-free MC values'!G$2:G$61,ROW()*2-2,,1),INDEX('Duplicate Ext-free MC values'!G$2:G$61,ROW()*2-3,,1)))</f>
        <v>0</v>
      </c>
      <c r="M30" s="82">
        <f t="shared" ca="1" si="3"/>
        <v>0</v>
      </c>
      <c r="N30" s="83">
        <f t="shared" ca="1" si="4"/>
        <v>0</v>
      </c>
      <c r="O30" s="41">
        <f ca="1">AVERAGE((INDEX('Duplicate Ext-free MC values'!J$2:J$61,ROW()*2-2,,1),INDEX('Duplicate Ext-free MC values'!J$2:J$61,ROW()*2-3,,1)))</f>
        <v>0</v>
      </c>
      <c r="P30" s="41">
        <f ca="1">AVERAGE((INDEX('Duplicate Ext-free MC values'!K$2:K$61,ROW()*2-2,,1),INDEX('Duplicate Ext-free MC values'!K$2:K$61,ROW()*2-3,,1)))</f>
        <v>0</v>
      </c>
      <c r="Q30" s="41">
        <f ca="1">AVERAGE((INDEX('Duplicate Ext-free MC values'!L$2:L$61,ROW()*2-2,,1),INDEX('Duplicate Ext-free MC values'!L$2:L$61,ROW()*2-3,,1)))</f>
        <v>0</v>
      </c>
      <c r="R30" s="41">
        <f ca="1">AVERAGE((INDEX('Duplicate Ext-free MC values'!M$2:M$61,ROW()*2-2,,1),INDEX('Duplicate Ext-free MC values'!M$2:M$61,ROW()*2-3,,1)))</f>
        <v>0</v>
      </c>
      <c r="S30" s="41">
        <f ca="1">AVERAGE((INDEX('Duplicate Ext-free MC values'!N$2:N$61,ROW()*2-2,,1),INDEX('Duplicate Ext-free MC values'!N$2:N$61,ROW()*2-3,,1)))</f>
        <v>0</v>
      </c>
      <c r="T30" s="41">
        <f ca="1">AVERAGE((INDEX('Duplicate Ext-free MC values'!O$2:O$61,ROW()*2-2,,1),INDEX('Duplicate Ext-free MC values'!O$2:O$61,ROW()*2-3,,1)))</f>
        <v>0</v>
      </c>
      <c r="U30" s="41">
        <f ca="1">AVERAGE((INDEX('Duplicate Ext-free MC values'!P$2:P$61,ROW()*2-2,,1),INDEX('Duplicate Ext-free MC values'!P$2:P$61,ROW()*2-3,,1)))</f>
        <v>0</v>
      </c>
      <c r="V30" s="41">
        <f ca="1">AVERAGE((INDEX('Duplicate Ext-free MC values'!Q$2:Q$61,ROW()*2-2,,1),INDEX('Duplicate Ext-free MC values'!Q$2:Q$61,ROW()*2-3,,1)))</f>
        <v>0</v>
      </c>
      <c r="W30" s="77">
        <f t="shared" ca="1" si="5"/>
        <v>0</v>
      </c>
    </row>
    <row r="31" spans="1:23">
      <c r="A31" s="22">
        <v>30</v>
      </c>
      <c r="B31" s="6">
        <f>'TRB Record'!C60</f>
        <v>0</v>
      </c>
      <c r="C31" s="82">
        <f ca="1">AVERAGE((INDEX('Duplicate Ext-free MC values'!C$2:C$61,ROW()*2-2,,1),INDEX('Duplicate Ext-free MC values'!C$2:C$61,ROW()*2-3,,1)))</f>
        <v>0</v>
      </c>
      <c r="D31" s="41">
        <f ca="1">AVERAGE((INDEX('Duplicate Ext-free MC values'!I$2:I$61,ROW()*2-2,,1),INDEX('Duplicate Ext-free MC values'!I$2:I$61,ROW()*2-3,,1)))</f>
        <v>0</v>
      </c>
      <c r="E31" s="17">
        <f t="shared" ca="1" si="0"/>
        <v>0</v>
      </c>
      <c r="F31" s="82">
        <f ca="1">AVERAGE((INDEX('Duplicate Ext-free MC values'!D$2:D$61,ROW()*2-2,,1),INDEX('Duplicate Ext-free MC values'!D$2:D$61,ROW()*2-3,,1)))</f>
        <v>0</v>
      </c>
      <c r="G31" s="41">
        <f ca="1">(100-N31)*(AVERAGE((INDEX('Duplicate Ext-free MC values'!E$2:E$61,ROW()*2-2,,1),INDEX('Duplicate Ext-free MC values'!E$2:E$61,ROW()*2-3,,1))))/100</f>
        <v>0</v>
      </c>
      <c r="H31" s="82">
        <f t="shared" ca="1" si="1"/>
        <v>0</v>
      </c>
      <c r="I31" s="82">
        <f ca="1">AVERAGE((INDEX('Duplicate Ext-free MC values'!F$2:F$61,ROW()*2-2,,1),INDEX('Duplicate Ext-free MC values'!F$2:F$61,ROW()*2-3,,1)))</f>
        <v>0</v>
      </c>
      <c r="J31" s="41">
        <f ca="1">AVERAGE((INDEX('Duplicate Ext-free MC values'!H$2:H$61,ROW()*2-2,,1),INDEX('Duplicate Ext-free MC values'!H$2:H$61,ROW()*2-3,,1)))</f>
        <v>0</v>
      </c>
      <c r="K31" s="41">
        <f t="shared" ca="1" si="2"/>
        <v>0</v>
      </c>
      <c r="L31" s="41">
        <f ca="1">AVERAGE((INDEX('Duplicate Ext-free MC values'!G$2:G$61,ROW()*2-2,,1),INDEX('Duplicate Ext-free MC values'!G$2:G$61,ROW()*2-3,,1)))</f>
        <v>0</v>
      </c>
      <c r="M31" s="82">
        <f t="shared" ca="1" si="3"/>
        <v>0</v>
      </c>
      <c r="N31" s="83">
        <f t="shared" ca="1" si="4"/>
        <v>0</v>
      </c>
      <c r="O31" s="41">
        <f ca="1">AVERAGE((INDEX('Duplicate Ext-free MC values'!J$2:J$61,ROW()*2-2,,1),INDEX('Duplicate Ext-free MC values'!J$2:J$61,ROW()*2-3,,1)))</f>
        <v>0</v>
      </c>
      <c r="P31" s="41">
        <f ca="1">AVERAGE((INDEX('Duplicate Ext-free MC values'!K$2:K$61,ROW()*2-2,,1),INDEX('Duplicate Ext-free MC values'!K$2:K$61,ROW()*2-3,,1)))</f>
        <v>0</v>
      </c>
      <c r="Q31" s="41">
        <f ca="1">AVERAGE((INDEX('Duplicate Ext-free MC values'!L$2:L$61,ROW()*2-2,,1),INDEX('Duplicate Ext-free MC values'!L$2:L$61,ROW()*2-3,,1)))</f>
        <v>0</v>
      </c>
      <c r="R31" s="41">
        <f ca="1">AVERAGE((INDEX('Duplicate Ext-free MC values'!M$2:M$61,ROW()*2-2,,1),INDEX('Duplicate Ext-free MC values'!M$2:M$61,ROW()*2-3,,1)))</f>
        <v>0</v>
      </c>
      <c r="S31" s="41">
        <f ca="1">AVERAGE((INDEX('Duplicate Ext-free MC values'!N$2:N$61,ROW()*2-2,,1),INDEX('Duplicate Ext-free MC values'!N$2:N$61,ROW()*2-3,,1)))</f>
        <v>0</v>
      </c>
      <c r="T31" s="41">
        <f ca="1">AVERAGE((INDEX('Duplicate Ext-free MC values'!O$2:O$61,ROW()*2-2,,1),INDEX('Duplicate Ext-free MC values'!O$2:O$61,ROW()*2-3,,1)))</f>
        <v>0</v>
      </c>
      <c r="U31" s="41">
        <f ca="1">AVERAGE((INDEX('Duplicate Ext-free MC values'!P$2:P$61,ROW()*2-2,,1),INDEX('Duplicate Ext-free MC values'!P$2:P$61,ROW()*2-3,,1)))</f>
        <v>0</v>
      </c>
      <c r="V31" s="41">
        <f ca="1">AVERAGE((INDEX('Duplicate Ext-free MC values'!Q$2:Q$61,ROW()*2-2,,1),INDEX('Duplicate Ext-free MC values'!Q$2:Q$61,ROW()*2-3,,1)))</f>
        <v>0</v>
      </c>
      <c r="W31" s="77">
        <f t="shared" ca="1" si="5"/>
        <v>0</v>
      </c>
    </row>
    <row r="32" spans="1:23">
      <c r="A32" s="22"/>
    </row>
    <row r="33" spans="1:1">
      <c r="A33" s="22"/>
    </row>
    <row r="34" spans="1:1">
      <c r="A34" s="22"/>
    </row>
    <row r="35" spans="1:1">
      <c r="A35" s="22"/>
    </row>
    <row r="36" spans="1:1">
      <c r="A36" s="22"/>
    </row>
    <row r="37" spans="1:1">
      <c r="A37" s="22"/>
    </row>
    <row r="38" spans="1:1">
      <c r="A38" s="22"/>
    </row>
    <row r="39" spans="1:1">
      <c r="A39" s="22"/>
    </row>
    <row r="40" spans="1:1">
      <c r="A40" s="22"/>
    </row>
    <row r="41" spans="1:1">
      <c r="A41" s="22"/>
    </row>
    <row r="42" spans="1:1">
      <c r="A42" s="22"/>
    </row>
    <row r="43" spans="1:1">
      <c r="A43" s="22"/>
    </row>
    <row r="44" spans="1:1">
      <c r="A44" s="22"/>
    </row>
    <row r="45" spans="1:1">
      <c r="A45" s="22"/>
    </row>
    <row r="46" spans="1:1">
      <c r="A46" s="22"/>
    </row>
    <row r="47" spans="1:1">
      <c r="A47" s="22"/>
    </row>
    <row r="48" spans="1:1">
      <c r="A48" s="22"/>
    </row>
    <row r="49" spans="1:1">
      <c r="A49" s="22"/>
    </row>
    <row r="50" spans="1:1">
      <c r="A50" s="22"/>
    </row>
    <row r="51" spans="1:1">
      <c r="A51" s="22"/>
    </row>
    <row r="52" spans="1:1">
      <c r="A52" s="22"/>
    </row>
    <row r="53" spans="1:1">
      <c r="A53" s="22"/>
    </row>
    <row r="54" spans="1:1">
      <c r="A54" s="22"/>
    </row>
    <row r="55" spans="1:1">
      <c r="A55" s="22"/>
    </row>
    <row r="56" spans="1:1">
      <c r="A56" s="22"/>
    </row>
    <row r="57" spans="1:1">
      <c r="A57" s="22"/>
    </row>
    <row r="58" spans="1:1">
      <c r="A58" s="22"/>
    </row>
  </sheetData>
  <sheetProtection sheet="1" objects="1" scenarios="1"/>
  <phoneticPr fontId="0" type="noConversion"/>
  <pageMargins left="0.75" right="0.75" top="1" bottom="1" header="0.5" footer="0.5"/>
  <pageSetup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B389-785D-456C-B559-9780BD8DACC5}">
  <sheetPr codeName="Sheet9">
    <pageSetUpPr fitToPage="1"/>
  </sheetPr>
  <dimension ref="A1:R33"/>
  <sheetViews>
    <sheetView workbookViewId="0">
      <pane xSplit="2" ySplit="2" topLeftCell="D3" activePane="bottomRight" state="frozenSplit"/>
      <selection pane="bottomRight" activeCell="R2" sqref="R2"/>
      <selection pane="bottomLeft" activeCell="A62" sqref="A62:IV213"/>
      <selection pane="topRight" activeCell="A62" sqref="A62:IV213"/>
    </sheetView>
  </sheetViews>
  <sheetFormatPr defaultColWidth="10.85546875" defaultRowHeight="12"/>
  <cols>
    <col min="1" max="1" width="8.140625" style="1" customWidth="1"/>
    <col min="2" max="2" width="16.42578125" style="6" customWidth="1"/>
    <col min="3" max="3" width="8" style="3" customWidth="1"/>
    <col min="4" max="8" width="8" style="1" customWidth="1"/>
    <col min="9" max="9" width="8.7109375" style="1" bestFit="1" customWidth="1"/>
    <col min="10" max="18" width="8" style="1" customWidth="1"/>
    <col min="19" max="16384" width="10.85546875" style="1"/>
  </cols>
  <sheetData>
    <row r="1" spans="1:18">
      <c r="I1" s="17"/>
    </row>
    <row r="2" spans="1:18" s="46" customFormat="1" ht="88.5" customHeight="1">
      <c r="A2" s="46" t="s">
        <v>0</v>
      </c>
      <c r="B2" s="47" t="s">
        <v>48</v>
      </c>
      <c r="C2" s="46" t="str">
        <f>'Ext-free mass closure'!D1</f>
        <v>%Structural Inorganics</v>
      </c>
      <c r="D2" s="46" t="str">
        <f>'Ext-free mass closure'!E1</f>
        <v>%Soil</v>
      </c>
      <c r="E2" s="46" t="str">
        <f>'Ext-free mass closure'!G1</f>
        <v>%Structural Protein</v>
      </c>
      <c r="F2" s="46" t="str">
        <f>'Ext-free mass closure'!J1</f>
        <v>% Sucrose</v>
      </c>
      <c r="G2" s="46" t="str">
        <f>'Ext-free mass closure'!K1</f>
        <v>%Water Extractable Others</v>
      </c>
      <c r="H2" s="46" t="str">
        <f>'Ext-free mass closure'!L1</f>
        <v>%Ethanol Extractives</v>
      </c>
      <c r="I2" s="46" t="s">
        <v>203</v>
      </c>
      <c r="J2" s="46" t="str">
        <f>'Ext-free mass closure'!O1</f>
        <v>% Lignin</v>
      </c>
      <c r="K2" s="46" t="str">
        <f>'Ext-free mass closure'!P1</f>
        <v>% Glucan</v>
      </c>
      <c r="L2" s="46" t="str">
        <f>'Ext-free mass closure'!Q1</f>
        <v>% Xylan</v>
      </c>
      <c r="M2" s="46" t="str">
        <f>'Ext-free mass closure'!R1</f>
        <v>% Galactan</v>
      </c>
      <c r="N2" s="46" t="str">
        <f>'Ext-free mass closure'!S1</f>
        <v>% Arabinan</v>
      </c>
      <c r="O2" s="46" t="str">
        <f>'Ext-free mass closure'!T1</f>
        <v>% Mannan</v>
      </c>
      <c r="P2" s="46" t="str">
        <f>'Ext-free mass closure'!U1</f>
        <v>Uronic acid</v>
      </c>
      <c r="Q2" s="46" t="str">
        <f>'Ext-free mass closure'!V1</f>
        <v>Acetyl</v>
      </c>
      <c r="R2" s="46" t="str">
        <f>'Ext-free mass closure'!W1</f>
        <v>Total %</v>
      </c>
    </row>
    <row r="3" spans="1:18" s="22" customFormat="1">
      <c r="A3" s="22">
        <f>'TRB Record'!A2</f>
        <v>1</v>
      </c>
      <c r="B3" s="6">
        <f>'TRB Record'!C2</f>
        <v>0</v>
      </c>
      <c r="C3" s="17">
        <f ca="1">'Ext-free mass closure'!D2</f>
        <v>0</v>
      </c>
      <c r="D3" s="17">
        <f ca="1">'Ext-free mass closure'!E2</f>
        <v>0</v>
      </c>
      <c r="E3" s="17">
        <f ca="1">'Ext-free mass closure'!G2</f>
        <v>0</v>
      </c>
      <c r="F3" s="17">
        <f ca="1">'Ext-free mass closure'!J2</f>
        <v>0</v>
      </c>
      <c r="G3" s="17">
        <f ca="1">'Ext-free mass closure'!K2</f>
        <v>0</v>
      </c>
      <c r="H3" s="17">
        <f ca="1">'Ext-free mass closure'!L2</f>
        <v>0</v>
      </c>
      <c r="I3" s="17" t="str">
        <f>IF(Protein!Q4=0,"No","Yes")</f>
        <v>No</v>
      </c>
      <c r="J3" s="17">
        <f ca="1">((100-'Ext-free mass closure'!$N2)*'Ext-free mass closure'!O2)/100</f>
        <v>0</v>
      </c>
      <c r="K3" s="17">
        <f ca="1">((100-'Ext-free mass closure'!$N2)*'Ext-free mass closure'!P2)/100</f>
        <v>0</v>
      </c>
      <c r="L3" s="17">
        <f ca="1">((100-'Ext-free mass closure'!$N2)*'Ext-free mass closure'!Q2)/100</f>
        <v>0</v>
      </c>
      <c r="M3" s="17">
        <f ca="1">((100-'Ext-free mass closure'!$N2)*'Ext-free mass closure'!R2)/100</f>
        <v>0</v>
      </c>
      <c r="N3" s="17">
        <f ca="1">((100-'Ext-free mass closure'!$N2)*'Ext-free mass closure'!S2)/100</f>
        <v>0</v>
      </c>
      <c r="O3" s="17">
        <f ca="1">((100-'Ext-free mass closure'!$N2)*'Ext-free mass closure'!T2)/100</f>
        <v>0</v>
      </c>
      <c r="P3" s="17">
        <f ca="1">((100-'Ext-free mass closure'!$N2)*'Ext-free mass closure'!U2)/100</f>
        <v>0</v>
      </c>
      <c r="Q3" s="17">
        <f ca="1">((100-'Ext-free mass closure'!$N2)*'Ext-free mass closure'!V2)/100</f>
        <v>0</v>
      </c>
      <c r="R3" s="17">
        <f ca="1">SUM(C3:H3,J3:Q3)</f>
        <v>0</v>
      </c>
    </row>
    <row r="4" spans="1:18" s="22" customFormat="1">
      <c r="A4" s="22">
        <f>'TRB Record'!A4</f>
        <v>2</v>
      </c>
      <c r="B4" s="6">
        <f>'TRB Record'!C4</f>
        <v>0</v>
      </c>
      <c r="C4" s="17">
        <f ca="1">'Ext-free mass closure'!D3</f>
        <v>0</v>
      </c>
      <c r="D4" s="17">
        <f ca="1">'Ext-free mass closure'!E3</f>
        <v>0</v>
      </c>
      <c r="E4" s="17">
        <f ca="1">'Ext-free mass closure'!G3</f>
        <v>0</v>
      </c>
      <c r="F4" s="17">
        <f ca="1">'Ext-free mass closure'!J3</f>
        <v>0</v>
      </c>
      <c r="G4" s="17">
        <f ca="1">'Ext-free mass closure'!K3</f>
        <v>0</v>
      </c>
      <c r="H4" s="17">
        <f ca="1">'Ext-free mass closure'!L3</f>
        <v>0</v>
      </c>
      <c r="I4" s="17" t="str">
        <f>IF(Protein!Q6=0,"No","Yes")</f>
        <v>No</v>
      </c>
      <c r="J4" s="17">
        <f ca="1">((100-'Ext-free mass closure'!$N3)*'Ext-free mass closure'!O3)/100</f>
        <v>0</v>
      </c>
      <c r="K4" s="17">
        <f ca="1">((100-'Ext-free mass closure'!$N3)*'Ext-free mass closure'!P3)/100</f>
        <v>0</v>
      </c>
      <c r="L4" s="17">
        <f ca="1">((100-'Ext-free mass closure'!$N3)*'Ext-free mass closure'!Q3)/100</f>
        <v>0</v>
      </c>
      <c r="M4" s="17">
        <f ca="1">((100-'Ext-free mass closure'!$N3)*'Ext-free mass closure'!R3)/100</f>
        <v>0</v>
      </c>
      <c r="N4" s="17">
        <f ca="1">((100-'Ext-free mass closure'!$N3)*'Ext-free mass closure'!S3)/100</f>
        <v>0</v>
      </c>
      <c r="O4" s="17">
        <f ca="1">((100-'Ext-free mass closure'!$N3)*'Ext-free mass closure'!T3)/100</f>
        <v>0</v>
      </c>
      <c r="P4" s="17">
        <f ca="1">((100-'Ext-free mass closure'!$N3)*'Ext-free mass closure'!U3)/100</f>
        <v>0</v>
      </c>
      <c r="Q4" s="17">
        <f ca="1">((100-'Ext-free mass closure'!$N3)*'Ext-free mass closure'!V3)/100</f>
        <v>0</v>
      </c>
      <c r="R4" s="17">
        <f t="shared" ref="R4:R33" ca="1" si="0">SUM(C4:H4,J4:Q4)</f>
        <v>0</v>
      </c>
    </row>
    <row r="5" spans="1:18" s="22" customFormat="1">
      <c r="A5" s="22">
        <f>'TRB Record'!A6</f>
        <v>3</v>
      </c>
      <c r="B5" s="6">
        <f>'TRB Record'!C6</f>
        <v>0</v>
      </c>
      <c r="C5" s="17">
        <f ca="1">'Ext-free mass closure'!D4</f>
        <v>0</v>
      </c>
      <c r="D5" s="17">
        <f ca="1">'Ext-free mass closure'!E4</f>
        <v>0</v>
      </c>
      <c r="E5" s="17">
        <f ca="1">'Ext-free mass closure'!G4</f>
        <v>0</v>
      </c>
      <c r="F5" s="17">
        <f ca="1">'Ext-free mass closure'!J4</f>
        <v>0</v>
      </c>
      <c r="G5" s="17">
        <f ca="1">'Ext-free mass closure'!K4</f>
        <v>0</v>
      </c>
      <c r="H5" s="17">
        <f ca="1">'Ext-free mass closure'!L4</f>
        <v>0</v>
      </c>
      <c r="I5" s="17" t="str">
        <f>IF(Protein!Q8=0,"No","Yes")</f>
        <v>No</v>
      </c>
      <c r="J5" s="17">
        <f ca="1">((100-'Ext-free mass closure'!$N4)*'Ext-free mass closure'!O4)/100</f>
        <v>0</v>
      </c>
      <c r="K5" s="17">
        <f ca="1">((100-'Ext-free mass closure'!$N4)*'Ext-free mass closure'!P4)/100</f>
        <v>0</v>
      </c>
      <c r="L5" s="17">
        <f ca="1">((100-'Ext-free mass closure'!$N4)*'Ext-free mass closure'!Q4)/100</f>
        <v>0</v>
      </c>
      <c r="M5" s="17">
        <f ca="1">((100-'Ext-free mass closure'!$N4)*'Ext-free mass closure'!R4)/100</f>
        <v>0</v>
      </c>
      <c r="N5" s="17">
        <f ca="1">((100-'Ext-free mass closure'!$N4)*'Ext-free mass closure'!S4)/100</f>
        <v>0</v>
      </c>
      <c r="O5" s="17">
        <f ca="1">((100-'Ext-free mass closure'!$N4)*'Ext-free mass closure'!T4)/100</f>
        <v>0</v>
      </c>
      <c r="P5" s="17">
        <f ca="1">((100-'Ext-free mass closure'!$N4)*'Ext-free mass closure'!U4)/100</f>
        <v>0</v>
      </c>
      <c r="Q5" s="17">
        <f ca="1">((100-'Ext-free mass closure'!$N4)*'Ext-free mass closure'!V4)/100</f>
        <v>0</v>
      </c>
      <c r="R5" s="17">
        <f t="shared" ca="1" si="0"/>
        <v>0</v>
      </c>
    </row>
    <row r="6" spans="1:18">
      <c r="A6" s="1">
        <f>'TRB Record'!A8</f>
        <v>4</v>
      </c>
      <c r="B6" s="6">
        <f>'TRB Record'!C8</f>
        <v>0</v>
      </c>
      <c r="C6" s="17">
        <f ca="1">'Ext-free mass closure'!D5</f>
        <v>0</v>
      </c>
      <c r="D6" s="17">
        <f ca="1">'Ext-free mass closure'!E5</f>
        <v>0</v>
      </c>
      <c r="E6" s="17">
        <f ca="1">'Ext-free mass closure'!G5</f>
        <v>0</v>
      </c>
      <c r="F6" s="17">
        <f ca="1">'Ext-free mass closure'!J5</f>
        <v>0</v>
      </c>
      <c r="G6" s="17">
        <f ca="1">'Ext-free mass closure'!K5</f>
        <v>0</v>
      </c>
      <c r="H6" s="17">
        <f ca="1">'Ext-free mass closure'!L5</f>
        <v>0</v>
      </c>
      <c r="I6" s="17" t="str">
        <f>IF(Protein!Q10=0,"No","Yes")</f>
        <v>No</v>
      </c>
      <c r="J6" s="17">
        <f ca="1">((100-'Ext-free mass closure'!$N5)*'Ext-free mass closure'!O5)/100</f>
        <v>0</v>
      </c>
      <c r="K6" s="17">
        <f ca="1">((100-'Ext-free mass closure'!$N5)*'Ext-free mass closure'!P5)/100</f>
        <v>0</v>
      </c>
      <c r="L6" s="17">
        <f ca="1">((100-'Ext-free mass closure'!$N5)*'Ext-free mass closure'!Q5)/100</f>
        <v>0</v>
      </c>
      <c r="M6" s="17">
        <f ca="1">((100-'Ext-free mass closure'!$N5)*'Ext-free mass closure'!R5)/100</f>
        <v>0</v>
      </c>
      <c r="N6" s="17">
        <f ca="1">((100-'Ext-free mass closure'!$N5)*'Ext-free mass closure'!S5)/100</f>
        <v>0</v>
      </c>
      <c r="O6" s="17">
        <f ca="1">((100-'Ext-free mass closure'!$N5)*'Ext-free mass closure'!T5)/100</f>
        <v>0</v>
      </c>
      <c r="P6" s="17">
        <f ca="1">((100-'Ext-free mass closure'!$N5)*'Ext-free mass closure'!U5)/100</f>
        <v>0</v>
      </c>
      <c r="Q6" s="17">
        <f ca="1">((100-'Ext-free mass closure'!$N5)*'Ext-free mass closure'!V5)/100</f>
        <v>0</v>
      </c>
      <c r="R6" s="17">
        <f t="shared" ca="1" si="0"/>
        <v>0</v>
      </c>
    </row>
    <row r="7" spans="1:18">
      <c r="A7" s="1">
        <f>'TRB Record'!A10</f>
        <v>5</v>
      </c>
      <c r="B7" s="6">
        <f>'TRB Record'!C10</f>
        <v>0</v>
      </c>
      <c r="C7" s="17">
        <f ca="1">'Ext-free mass closure'!D6</f>
        <v>0</v>
      </c>
      <c r="D7" s="17">
        <f ca="1">'Ext-free mass closure'!E6</f>
        <v>0</v>
      </c>
      <c r="E7" s="17">
        <f ca="1">'Ext-free mass closure'!G6</f>
        <v>0</v>
      </c>
      <c r="F7" s="17">
        <f ca="1">'Ext-free mass closure'!J6</f>
        <v>0</v>
      </c>
      <c r="G7" s="17">
        <f ca="1">'Ext-free mass closure'!K6</f>
        <v>0</v>
      </c>
      <c r="H7" s="17">
        <f ca="1">'Ext-free mass closure'!L6</f>
        <v>0</v>
      </c>
      <c r="I7" s="17" t="str">
        <f>IF(Protein!Q12=0,"No","Yes")</f>
        <v>No</v>
      </c>
      <c r="J7" s="17">
        <f ca="1">((100-'Ext-free mass closure'!$N6)*'Ext-free mass closure'!O6)/100</f>
        <v>0</v>
      </c>
      <c r="K7" s="17">
        <f ca="1">((100-'Ext-free mass closure'!$N6)*'Ext-free mass closure'!P6)/100</f>
        <v>0</v>
      </c>
      <c r="L7" s="17">
        <f ca="1">((100-'Ext-free mass closure'!$N6)*'Ext-free mass closure'!Q6)/100</f>
        <v>0</v>
      </c>
      <c r="M7" s="17">
        <f ca="1">((100-'Ext-free mass closure'!$N6)*'Ext-free mass closure'!R6)/100</f>
        <v>0</v>
      </c>
      <c r="N7" s="17">
        <f ca="1">((100-'Ext-free mass closure'!$N6)*'Ext-free mass closure'!S6)/100</f>
        <v>0</v>
      </c>
      <c r="O7" s="17">
        <f ca="1">((100-'Ext-free mass closure'!$N6)*'Ext-free mass closure'!T6)/100</f>
        <v>0</v>
      </c>
      <c r="P7" s="17">
        <f ca="1">((100-'Ext-free mass closure'!$N6)*'Ext-free mass closure'!U6)/100</f>
        <v>0</v>
      </c>
      <c r="Q7" s="17">
        <f ca="1">((100-'Ext-free mass closure'!$N6)*'Ext-free mass closure'!V6)/100</f>
        <v>0</v>
      </c>
      <c r="R7" s="17">
        <f t="shared" ca="1" si="0"/>
        <v>0</v>
      </c>
    </row>
    <row r="8" spans="1:18">
      <c r="A8" s="1">
        <f>'TRB Record'!A12</f>
        <v>6</v>
      </c>
      <c r="B8" s="6">
        <f>'TRB Record'!C12</f>
        <v>0</v>
      </c>
      <c r="C8" s="17">
        <f ca="1">'Ext-free mass closure'!D7</f>
        <v>0</v>
      </c>
      <c r="D8" s="17">
        <f ca="1">'Ext-free mass closure'!E7</f>
        <v>0</v>
      </c>
      <c r="E8" s="17">
        <f ca="1">'Ext-free mass closure'!G7</f>
        <v>0</v>
      </c>
      <c r="F8" s="17">
        <f ca="1">'Ext-free mass closure'!J7</f>
        <v>0</v>
      </c>
      <c r="G8" s="17">
        <f ca="1">'Ext-free mass closure'!K7</f>
        <v>0</v>
      </c>
      <c r="H8" s="17">
        <f ca="1">'Ext-free mass closure'!L7</f>
        <v>0</v>
      </c>
      <c r="I8" s="17" t="str">
        <f>IF(Protein!Q14=0,"No","Yes")</f>
        <v>No</v>
      </c>
      <c r="J8" s="17">
        <f ca="1">((100-'Ext-free mass closure'!$N7)*'Ext-free mass closure'!O7)/100</f>
        <v>0</v>
      </c>
      <c r="K8" s="17">
        <f ca="1">((100-'Ext-free mass closure'!$N7)*'Ext-free mass closure'!P7)/100</f>
        <v>0</v>
      </c>
      <c r="L8" s="17">
        <f ca="1">((100-'Ext-free mass closure'!$N7)*'Ext-free mass closure'!Q7)/100</f>
        <v>0</v>
      </c>
      <c r="M8" s="17">
        <f ca="1">((100-'Ext-free mass closure'!$N7)*'Ext-free mass closure'!R7)/100</f>
        <v>0</v>
      </c>
      <c r="N8" s="17">
        <f ca="1">((100-'Ext-free mass closure'!$N7)*'Ext-free mass closure'!S7)/100</f>
        <v>0</v>
      </c>
      <c r="O8" s="17">
        <f ca="1">((100-'Ext-free mass closure'!$N7)*'Ext-free mass closure'!T7)/100</f>
        <v>0</v>
      </c>
      <c r="P8" s="17">
        <f ca="1">((100-'Ext-free mass closure'!$N7)*'Ext-free mass closure'!U7)/100</f>
        <v>0</v>
      </c>
      <c r="Q8" s="17">
        <f ca="1">((100-'Ext-free mass closure'!$N7)*'Ext-free mass closure'!V7)/100</f>
        <v>0</v>
      </c>
      <c r="R8" s="17">
        <f t="shared" ca="1" si="0"/>
        <v>0</v>
      </c>
    </row>
    <row r="9" spans="1:18">
      <c r="A9" s="1">
        <f>'TRB Record'!A14</f>
        <v>7</v>
      </c>
      <c r="B9" s="6">
        <f>'TRB Record'!C14</f>
        <v>0</v>
      </c>
      <c r="C9" s="17">
        <f ca="1">'Ext-free mass closure'!D8</f>
        <v>0</v>
      </c>
      <c r="D9" s="17">
        <f ca="1">'Ext-free mass closure'!E8</f>
        <v>0</v>
      </c>
      <c r="E9" s="17">
        <f ca="1">'Ext-free mass closure'!G8</f>
        <v>0</v>
      </c>
      <c r="F9" s="17">
        <f ca="1">'Ext-free mass closure'!J8</f>
        <v>0</v>
      </c>
      <c r="G9" s="17">
        <f ca="1">'Ext-free mass closure'!K8</f>
        <v>0</v>
      </c>
      <c r="H9" s="17">
        <f ca="1">'Ext-free mass closure'!L8</f>
        <v>0</v>
      </c>
      <c r="I9" s="17" t="str">
        <f>IF(Protein!Q16=0,"No","Yes")</f>
        <v>No</v>
      </c>
      <c r="J9" s="17">
        <f ca="1">((100-'Ext-free mass closure'!$N8)*'Ext-free mass closure'!O8)/100</f>
        <v>0</v>
      </c>
      <c r="K9" s="17">
        <f ca="1">((100-'Ext-free mass closure'!$N8)*'Ext-free mass closure'!P8)/100</f>
        <v>0</v>
      </c>
      <c r="L9" s="17">
        <f ca="1">((100-'Ext-free mass closure'!$N8)*'Ext-free mass closure'!Q8)/100</f>
        <v>0</v>
      </c>
      <c r="M9" s="17">
        <f ca="1">((100-'Ext-free mass closure'!$N8)*'Ext-free mass closure'!R8)/100</f>
        <v>0</v>
      </c>
      <c r="N9" s="17">
        <f ca="1">((100-'Ext-free mass closure'!$N8)*'Ext-free mass closure'!S8)/100</f>
        <v>0</v>
      </c>
      <c r="O9" s="17">
        <f ca="1">((100-'Ext-free mass closure'!$N8)*'Ext-free mass closure'!T8)/100</f>
        <v>0</v>
      </c>
      <c r="P9" s="17">
        <f ca="1">((100-'Ext-free mass closure'!$N8)*'Ext-free mass closure'!U8)/100</f>
        <v>0</v>
      </c>
      <c r="Q9" s="17">
        <f ca="1">((100-'Ext-free mass closure'!$N8)*'Ext-free mass closure'!V8)/100</f>
        <v>0</v>
      </c>
      <c r="R9" s="17">
        <f t="shared" ca="1" si="0"/>
        <v>0</v>
      </c>
    </row>
    <row r="10" spans="1:18">
      <c r="A10" s="1">
        <f>'TRB Record'!A16</f>
        <v>8</v>
      </c>
      <c r="B10" s="6">
        <f>'TRB Record'!C16</f>
        <v>0</v>
      </c>
      <c r="C10" s="17">
        <f ca="1">'Ext-free mass closure'!D9</f>
        <v>0</v>
      </c>
      <c r="D10" s="17">
        <f ca="1">'Ext-free mass closure'!E9</f>
        <v>0</v>
      </c>
      <c r="E10" s="17">
        <f ca="1">'Ext-free mass closure'!G9</f>
        <v>0</v>
      </c>
      <c r="F10" s="17">
        <f ca="1">'Ext-free mass closure'!J9</f>
        <v>0</v>
      </c>
      <c r="G10" s="17">
        <f ca="1">'Ext-free mass closure'!K9</f>
        <v>0</v>
      </c>
      <c r="H10" s="17">
        <f ca="1">'Ext-free mass closure'!L9</f>
        <v>0</v>
      </c>
      <c r="I10" s="17" t="str">
        <f>IF(Protein!Q18=0,"No","Yes")</f>
        <v>No</v>
      </c>
      <c r="J10" s="17">
        <f ca="1">((100-'Ext-free mass closure'!$N9)*'Ext-free mass closure'!O9)/100</f>
        <v>0</v>
      </c>
      <c r="K10" s="17">
        <f ca="1">((100-'Ext-free mass closure'!$N9)*'Ext-free mass closure'!P9)/100</f>
        <v>0</v>
      </c>
      <c r="L10" s="17">
        <f ca="1">((100-'Ext-free mass closure'!$N9)*'Ext-free mass closure'!Q9)/100</f>
        <v>0</v>
      </c>
      <c r="M10" s="17">
        <f ca="1">((100-'Ext-free mass closure'!$N9)*'Ext-free mass closure'!R9)/100</f>
        <v>0</v>
      </c>
      <c r="N10" s="17">
        <f ca="1">((100-'Ext-free mass closure'!$N9)*'Ext-free mass closure'!S9)/100</f>
        <v>0</v>
      </c>
      <c r="O10" s="17">
        <f ca="1">((100-'Ext-free mass closure'!$N9)*'Ext-free mass closure'!T9)/100</f>
        <v>0</v>
      </c>
      <c r="P10" s="17">
        <f ca="1">((100-'Ext-free mass closure'!$N9)*'Ext-free mass closure'!U9)/100</f>
        <v>0</v>
      </c>
      <c r="Q10" s="17">
        <f ca="1">((100-'Ext-free mass closure'!$N9)*'Ext-free mass closure'!V9)/100</f>
        <v>0</v>
      </c>
      <c r="R10" s="17">
        <f t="shared" ca="1" si="0"/>
        <v>0</v>
      </c>
    </row>
    <row r="11" spans="1:18">
      <c r="A11" s="1">
        <f>'TRB Record'!A18</f>
        <v>9</v>
      </c>
      <c r="B11" s="6">
        <f>'TRB Record'!C18</f>
        <v>0</v>
      </c>
      <c r="C11" s="17">
        <f ca="1">'Ext-free mass closure'!D10</f>
        <v>0</v>
      </c>
      <c r="D11" s="17">
        <f ca="1">'Ext-free mass closure'!E10</f>
        <v>0</v>
      </c>
      <c r="E11" s="17">
        <f ca="1">'Ext-free mass closure'!G10</f>
        <v>0</v>
      </c>
      <c r="F11" s="17">
        <f ca="1">'Ext-free mass closure'!J10</f>
        <v>0</v>
      </c>
      <c r="G11" s="17">
        <f ca="1">'Ext-free mass closure'!K10</f>
        <v>0</v>
      </c>
      <c r="H11" s="17">
        <f ca="1">'Ext-free mass closure'!L10</f>
        <v>0</v>
      </c>
      <c r="I11" s="17" t="str">
        <f>IF(Protein!Q20=0,"No","Yes")</f>
        <v>No</v>
      </c>
      <c r="J11" s="17">
        <f ca="1">((100-'Ext-free mass closure'!$N10)*'Ext-free mass closure'!O10)/100</f>
        <v>0</v>
      </c>
      <c r="K11" s="17">
        <f ca="1">((100-'Ext-free mass closure'!$N10)*'Ext-free mass closure'!P10)/100</f>
        <v>0</v>
      </c>
      <c r="L11" s="17">
        <f ca="1">((100-'Ext-free mass closure'!$N10)*'Ext-free mass closure'!Q10)/100</f>
        <v>0</v>
      </c>
      <c r="M11" s="17">
        <f ca="1">((100-'Ext-free mass closure'!$N10)*'Ext-free mass closure'!R10)/100</f>
        <v>0</v>
      </c>
      <c r="N11" s="17">
        <f ca="1">((100-'Ext-free mass closure'!$N10)*'Ext-free mass closure'!S10)/100</f>
        <v>0</v>
      </c>
      <c r="O11" s="17">
        <f ca="1">((100-'Ext-free mass closure'!$N10)*'Ext-free mass closure'!T10)/100</f>
        <v>0</v>
      </c>
      <c r="P11" s="17">
        <f ca="1">((100-'Ext-free mass closure'!$N10)*'Ext-free mass closure'!U10)/100</f>
        <v>0</v>
      </c>
      <c r="Q11" s="17">
        <f ca="1">((100-'Ext-free mass closure'!$N10)*'Ext-free mass closure'!V10)/100</f>
        <v>0</v>
      </c>
      <c r="R11" s="17">
        <f t="shared" ca="1" si="0"/>
        <v>0</v>
      </c>
    </row>
    <row r="12" spans="1:18">
      <c r="A12" s="1">
        <f>'TRB Record'!A20</f>
        <v>10</v>
      </c>
      <c r="B12" s="6">
        <f>'TRB Record'!C20</f>
        <v>0</v>
      </c>
      <c r="C12" s="17">
        <f ca="1">'Ext-free mass closure'!D11</f>
        <v>0</v>
      </c>
      <c r="D12" s="17">
        <f ca="1">'Ext-free mass closure'!E11</f>
        <v>0</v>
      </c>
      <c r="E12" s="17">
        <f ca="1">'Ext-free mass closure'!G11</f>
        <v>0</v>
      </c>
      <c r="F12" s="17">
        <f ca="1">'Ext-free mass closure'!J11</f>
        <v>0</v>
      </c>
      <c r="G12" s="17">
        <f ca="1">'Ext-free mass closure'!K11</f>
        <v>0</v>
      </c>
      <c r="H12" s="17">
        <f ca="1">'Ext-free mass closure'!L11</f>
        <v>0</v>
      </c>
      <c r="I12" s="17" t="str">
        <f>IF(Protein!Q22=0,"No","Yes")</f>
        <v>No</v>
      </c>
      <c r="J12" s="17">
        <f ca="1">((100-'Ext-free mass closure'!$N11)*'Ext-free mass closure'!O11)/100</f>
        <v>0</v>
      </c>
      <c r="K12" s="17">
        <f ca="1">((100-'Ext-free mass closure'!$N11)*'Ext-free mass closure'!P11)/100</f>
        <v>0</v>
      </c>
      <c r="L12" s="17">
        <f ca="1">((100-'Ext-free mass closure'!$N11)*'Ext-free mass closure'!Q11)/100</f>
        <v>0</v>
      </c>
      <c r="M12" s="17">
        <f ca="1">((100-'Ext-free mass closure'!$N11)*'Ext-free mass closure'!R11)/100</f>
        <v>0</v>
      </c>
      <c r="N12" s="17">
        <f ca="1">((100-'Ext-free mass closure'!$N11)*'Ext-free mass closure'!S11)/100</f>
        <v>0</v>
      </c>
      <c r="O12" s="17">
        <f ca="1">((100-'Ext-free mass closure'!$N11)*'Ext-free mass closure'!T11)/100</f>
        <v>0</v>
      </c>
      <c r="P12" s="17">
        <f ca="1">((100-'Ext-free mass closure'!$N11)*'Ext-free mass closure'!U11)/100</f>
        <v>0</v>
      </c>
      <c r="Q12" s="17">
        <f ca="1">((100-'Ext-free mass closure'!$N11)*'Ext-free mass closure'!V11)/100</f>
        <v>0</v>
      </c>
      <c r="R12" s="17">
        <f t="shared" ca="1" si="0"/>
        <v>0</v>
      </c>
    </row>
    <row r="13" spans="1:18">
      <c r="A13" s="1">
        <f>'TRB Record'!A22</f>
        <v>11</v>
      </c>
      <c r="B13" s="6">
        <f>'TRB Record'!C22</f>
        <v>0</v>
      </c>
      <c r="C13" s="17">
        <f ca="1">'Ext-free mass closure'!D12</f>
        <v>0</v>
      </c>
      <c r="D13" s="17">
        <f ca="1">'Ext-free mass closure'!E12</f>
        <v>0</v>
      </c>
      <c r="E13" s="17">
        <f ca="1">'Ext-free mass closure'!G12</f>
        <v>0</v>
      </c>
      <c r="F13" s="17">
        <f ca="1">'Ext-free mass closure'!J12</f>
        <v>0</v>
      </c>
      <c r="G13" s="17">
        <f ca="1">'Ext-free mass closure'!K12</f>
        <v>0</v>
      </c>
      <c r="H13" s="17">
        <f ca="1">'Ext-free mass closure'!L12</f>
        <v>0</v>
      </c>
      <c r="I13" s="17" t="str">
        <f>IF(Protein!Q24=0,"No","Yes")</f>
        <v>No</v>
      </c>
      <c r="J13" s="17">
        <f ca="1">((100-'Ext-free mass closure'!$N12)*'Ext-free mass closure'!O12)/100</f>
        <v>0</v>
      </c>
      <c r="K13" s="17">
        <f ca="1">((100-'Ext-free mass closure'!$N12)*'Ext-free mass closure'!P12)/100</f>
        <v>0</v>
      </c>
      <c r="L13" s="17">
        <f ca="1">((100-'Ext-free mass closure'!$N12)*'Ext-free mass closure'!Q12)/100</f>
        <v>0</v>
      </c>
      <c r="M13" s="17">
        <f ca="1">((100-'Ext-free mass closure'!$N12)*'Ext-free mass closure'!R12)/100</f>
        <v>0</v>
      </c>
      <c r="N13" s="17">
        <f ca="1">((100-'Ext-free mass closure'!$N12)*'Ext-free mass closure'!S12)/100</f>
        <v>0</v>
      </c>
      <c r="O13" s="17">
        <f ca="1">((100-'Ext-free mass closure'!$N12)*'Ext-free mass closure'!T12)/100</f>
        <v>0</v>
      </c>
      <c r="P13" s="17">
        <f ca="1">((100-'Ext-free mass closure'!$N12)*'Ext-free mass closure'!U12)/100</f>
        <v>0</v>
      </c>
      <c r="Q13" s="17">
        <f ca="1">((100-'Ext-free mass closure'!$N12)*'Ext-free mass closure'!V12)/100</f>
        <v>0</v>
      </c>
      <c r="R13" s="17">
        <f t="shared" ca="1" si="0"/>
        <v>0</v>
      </c>
    </row>
    <row r="14" spans="1:18">
      <c r="A14" s="1">
        <f>'TRB Record'!A24</f>
        <v>12</v>
      </c>
      <c r="B14" s="6">
        <f>'TRB Record'!C24</f>
        <v>0</v>
      </c>
      <c r="C14" s="17">
        <f ca="1">'Ext-free mass closure'!D13</f>
        <v>0</v>
      </c>
      <c r="D14" s="17">
        <f ca="1">'Ext-free mass closure'!E13</f>
        <v>0</v>
      </c>
      <c r="E14" s="17">
        <f ca="1">'Ext-free mass closure'!G13</f>
        <v>0</v>
      </c>
      <c r="F14" s="17">
        <f ca="1">'Ext-free mass closure'!J13</f>
        <v>0</v>
      </c>
      <c r="G14" s="17">
        <f ca="1">'Ext-free mass closure'!K13</f>
        <v>0</v>
      </c>
      <c r="H14" s="17">
        <f ca="1">'Ext-free mass closure'!L13</f>
        <v>0</v>
      </c>
      <c r="I14" s="17" t="str">
        <f>IF(Protein!Q26=0,"No","Yes")</f>
        <v>No</v>
      </c>
      <c r="J14" s="17">
        <f ca="1">((100-'Ext-free mass closure'!$N13)*'Ext-free mass closure'!O13)/100</f>
        <v>0</v>
      </c>
      <c r="K14" s="17">
        <f ca="1">((100-'Ext-free mass closure'!$N13)*'Ext-free mass closure'!P13)/100</f>
        <v>0</v>
      </c>
      <c r="L14" s="17">
        <f ca="1">((100-'Ext-free mass closure'!$N13)*'Ext-free mass closure'!Q13)/100</f>
        <v>0</v>
      </c>
      <c r="M14" s="17">
        <f ca="1">((100-'Ext-free mass closure'!$N13)*'Ext-free mass closure'!R13)/100</f>
        <v>0</v>
      </c>
      <c r="N14" s="17">
        <f ca="1">((100-'Ext-free mass closure'!$N13)*'Ext-free mass closure'!S13)/100</f>
        <v>0</v>
      </c>
      <c r="O14" s="17">
        <f ca="1">((100-'Ext-free mass closure'!$N13)*'Ext-free mass closure'!T13)/100</f>
        <v>0</v>
      </c>
      <c r="P14" s="17">
        <f ca="1">((100-'Ext-free mass closure'!$N13)*'Ext-free mass closure'!U13)/100</f>
        <v>0</v>
      </c>
      <c r="Q14" s="17">
        <f ca="1">((100-'Ext-free mass closure'!$N13)*'Ext-free mass closure'!V13)/100</f>
        <v>0</v>
      </c>
      <c r="R14" s="17">
        <f t="shared" ca="1" si="0"/>
        <v>0</v>
      </c>
    </row>
    <row r="15" spans="1:18">
      <c r="A15" s="1">
        <f>'TRB Record'!A26</f>
        <v>13</v>
      </c>
      <c r="B15" s="6">
        <f>'TRB Record'!C26</f>
        <v>0</v>
      </c>
      <c r="C15" s="17">
        <f ca="1">'Ext-free mass closure'!D14</f>
        <v>0</v>
      </c>
      <c r="D15" s="17">
        <f ca="1">'Ext-free mass closure'!E14</f>
        <v>0</v>
      </c>
      <c r="E15" s="17">
        <f ca="1">'Ext-free mass closure'!G14</f>
        <v>0</v>
      </c>
      <c r="F15" s="17">
        <f ca="1">'Ext-free mass closure'!J14</f>
        <v>0</v>
      </c>
      <c r="G15" s="17">
        <f ca="1">'Ext-free mass closure'!K14</f>
        <v>0</v>
      </c>
      <c r="H15" s="17">
        <f ca="1">'Ext-free mass closure'!L14</f>
        <v>0</v>
      </c>
      <c r="I15" s="17" t="str">
        <f>IF(Protein!Q28=0,"No","Yes")</f>
        <v>No</v>
      </c>
      <c r="J15" s="17">
        <f ca="1">((100-'Ext-free mass closure'!$N14)*'Ext-free mass closure'!O14)/100</f>
        <v>0</v>
      </c>
      <c r="K15" s="17">
        <f ca="1">((100-'Ext-free mass closure'!$N14)*'Ext-free mass closure'!P14)/100</f>
        <v>0</v>
      </c>
      <c r="L15" s="17">
        <f ca="1">((100-'Ext-free mass closure'!$N14)*'Ext-free mass closure'!Q14)/100</f>
        <v>0</v>
      </c>
      <c r="M15" s="17">
        <f ca="1">((100-'Ext-free mass closure'!$N14)*'Ext-free mass closure'!R14)/100</f>
        <v>0</v>
      </c>
      <c r="N15" s="17">
        <f ca="1">((100-'Ext-free mass closure'!$N14)*'Ext-free mass closure'!S14)/100</f>
        <v>0</v>
      </c>
      <c r="O15" s="17">
        <f ca="1">((100-'Ext-free mass closure'!$N14)*'Ext-free mass closure'!T14)/100</f>
        <v>0</v>
      </c>
      <c r="P15" s="17">
        <f ca="1">((100-'Ext-free mass closure'!$N14)*'Ext-free mass closure'!U14)/100</f>
        <v>0</v>
      </c>
      <c r="Q15" s="17">
        <f ca="1">((100-'Ext-free mass closure'!$N14)*'Ext-free mass closure'!V14)/100</f>
        <v>0</v>
      </c>
      <c r="R15" s="17">
        <f t="shared" ca="1" si="0"/>
        <v>0</v>
      </c>
    </row>
    <row r="16" spans="1:18">
      <c r="A16" s="1">
        <f>'TRB Record'!A28</f>
        <v>14</v>
      </c>
      <c r="B16" s="6">
        <f>'TRB Record'!C28</f>
        <v>0</v>
      </c>
      <c r="C16" s="17">
        <f ca="1">'Ext-free mass closure'!D15</f>
        <v>0</v>
      </c>
      <c r="D16" s="17">
        <f ca="1">'Ext-free mass closure'!E15</f>
        <v>0</v>
      </c>
      <c r="E16" s="17">
        <f ca="1">'Ext-free mass closure'!G15</f>
        <v>0</v>
      </c>
      <c r="F16" s="17">
        <f ca="1">'Ext-free mass closure'!J15</f>
        <v>0</v>
      </c>
      <c r="G16" s="17">
        <f ca="1">'Ext-free mass closure'!K15</f>
        <v>0</v>
      </c>
      <c r="H16" s="17">
        <f ca="1">'Ext-free mass closure'!L15</f>
        <v>0</v>
      </c>
      <c r="I16" s="17" t="str">
        <f>IF(Protein!Q30=0,"No","Yes")</f>
        <v>No</v>
      </c>
      <c r="J16" s="17">
        <f ca="1">((100-'Ext-free mass closure'!$N15)*'Ext-free mass closure'!O15)/100</f>
        <v>0</v>
      </c>
      <c r="K16" s="17">
        <f ca="1">((100-'Ext-free mass closure'!$N15)*'Ext-free mass closure'!P15)/100</f>
        <v>0</v>
      </c>
      <c r="L16" s="17">
        <f ca="1">((100-'Ext-free mass closure'!$N15)*'Ext-free mass closure'!Q15)/100</f>
        <v>0</v>
      </c>
      <c r="M16" s="17">
        <f ca="1">((100-'Ext-free mass closure'!$N15)*'Ext-free mass closure'!R15)/100</f>
        <v>0</v>
      </c>
      <c r="N16" s="17">
        <f ca="1">((100-'Ext-free mass closure'!$N15)*'Ext-free mass closure'!S15)/100</f>
        <v>0</v>
      </c>
      <c r="O16" s="17">
        <f ca="1">((100-'Ext-free mass closure'!$N15)*'Ext-free mass closure'!T15)/100</f>
        <v>0</v>
      </c>
      <c r="P16" s="17">
        <f ca="1">((100-'Ext-free mass closure'!$N15)*'Ext-free mass closure'!U15)/100</f>
        <v>0</v>
      </c>
      <c r="Q16" s="17">
        <f ca="1">((100-'Ext-free mass closure'!$N15)*'Ext-free mass closure'!V15)/100</f>
        <v>0</v>
      </c>
      <c r="R16" s="17">
        <f t="shared" ca="1" si="0"/>
        <v>0</v>
      </c>
    </row>
    <row r="17" spans="1:18">
      <c r="A17" s="1">
        <f>'TRB Record'!A30</f>
        <v>15</v>
      </c>
      <c r="B17" s="6">
        <f>'TRB Record'!C30</f>
        <v>0</v>
      </c>
      <c r="C17" s="17">
        <f ca="1">'Ext-free mass closure'!D16</f>
        <v>0</v>
      </c>
      <c r="D17" s="17">
        <f ca="1">'Ext-free mass closure'!E16</f>
        <v>0</v>
      </c>
      <c r="E17" s="17">
        <f ca="1">'Ext-free mass closure'!G16</f>
        <v>0</v>
      </c>
      <c r="F17" s="17">
        <f ca="1">'Ext-free mass closure'!J16</f>
        <v>0</v>
      </c>
      <c r="G17" s="17">
        <f ca="1">'Ext-free mass closure'!K16</f>
        <v>0</v>
      </c>
      <c r="H17" s="17">
        <f ca="1">'Ext-free mass closure'!L16</f>
        <v>0</v>
      </c>
      <c r="I17" s="17" t="str">
        <f>IF(Protein!Q32=0,"No","Yes")</f>
        <v>No</v>
      </c>
      <c r="J17" s="17">
        <f ca="1">((100-'Ext-free mass closure'!$N16)*'Ext-free mass closure'!O16)/100</f>
        <v>0</v>
      </c>
      <c r="K17" s="17">
        <f ca="1">((100-'Ext-free mass closure'!$N16)*'Ext-free mass closure'!P16)/100</f>
        <v>0</v>
      </c>
      <c r="L17" s="17">
        <f ca="1">((100-'Ext-free mass closure'!$N16)*'Ext-free mass closure'!Q16)/100</f>
        <v>0</v>
      </c>
      <c r="M17" s="17">
        <f ca="1">((100-'Ext-free mass closure'!$N16)*'Ext-free mass closure'!R16)/100</f>
        <v>0</v>
      </c>
      <c r="N17" s="17">
        <f ca="1">((100-'Ext-free mass closure'!$N16)*'Ext-free mass closure'!S16)/100</f>
        <v>0</v>
      </c>
      <c r="O17" s="17">
        <f ca="1">((100-'Ext-free mass closure'!$N16)*'Ext-free mass closure'!T16)/100</f>
        <v>0</v>
      </c>
      <c r="P17" s="17">
        <f ca="1">((100-'Ext-free mass closure'!$N16)*'Ext-free mass closure'!U16)/100</f>
        <v>0</v>
      </c>
      <c r="Q17" s="17">
        <f ca="1">((100-'Ext-free mass closure'!$N16)*'Ext-free mass closure'!V16)/100</f>
        <v>0</v>
      </c>
      <c r="R17" s="17">
        <f t="shared" ca="1" si="0"/>
        <v>0</v>
      </c>
    </row>
    <row r="18" spans="1:18">
      <c r="A18" s="1">
        <f>'TRB Record'!A32</f>
        <v>16</v>
      </c>
      <c r="B18" s="6">
        <f>'TRB Record'!C32</f>
        <v>0</v>
      </c>
      <c r="C18" s="17">
        <f ca="1">'Ext-free mass closure'!D17</f>
        <v>0</v>
      </c>
      <c r="D18" s="17">
        <f ca="1">'Ext-free mass closure'!E17</f>
        <v>0</v>
      </c>
      <c r="E18" s="17">
        <f ca="1">'Ext-free mass closure'!G17</f>
        <v>0</v>
      </c>
      <c r="F18" s="17">
        <f ca="1">'Ext-free mass closure'!J17</f>
        <v>0</v>
      </c>
      <c r="G18" s="17">
        <f ca="1">'Ext-free mass closure'!K17</f>
        <v>0</v>
      </c>
      <c r="H18" s="17">
        <f ca="1">'Ext-free mass closure'!L17</f>
        <v>0</v>
      </c>
      <c r="I18" s="17" t="str">
        <f>IF(Protein!Q34=0,"No","Yes")</f>
        <v>No</v>
      </c>
      <c r="J18" s="17">
        <f ca="1">((100-'Ext-free mass closure'!$N17)*'Ext-free mass closure'!O17)/100</f>
        <v>0</v>
      </c>
      <c r="K18" s="17">
        <f ca="1">((100-'Ext-free mass closure'!$N17)*'Ext-free mass closure'!P17)/100</f>
        <v>0</v>
      </c>
      <c r="L18" s="17">
        <f ca="1">((100-'Ext-free mass closure'!$N17)*'Ext-free mass closure'!Q17)/100</f>
        <v>0</v>
      </c>
      <c r="M18" s="17">
        <f ca="1">((100-'Ext-free mass closure'!$N17)*'Ext-free mass closure'!R17)/100</f>
        <v>0</v>
      </c>
      <c r="N18" s="17">
        <f ca="1">((100-'Ext-free mass closure'!$N17)*'Ext-free mass closure'!S17)/100</f>
        <v>0</v>
      </c>
      <c r="O18" s="17">
        <f ca="1">((100-'Ext-free mass closure'!$N17)*'Ext-free mass closure'!T17)/100</f>
        <v>0</v>
      </c>
      <c r="P18" s="17">
        <f ca="1">((100-'Ext-free mass closure'!$N17)*'Ext-free mass closure'!U17)/100</f>
        <v>0</v>
      </c>
      <c r="Q18" s="17">
        <f ca="1">((100-'Ext-free mass closure'!$N17)*'Ext-free mass closure'!V17)/100</f>
        <v>0</v>
      </c>
      <c r="R18" s="17">
        <f t="shared" ca="1" si="0"/>
        <v>0</v>
      </c>
    </row>
    <row r="19" spans="1:18">
      <c r="A19" s="1">
        <f>'TRB Record'!A34</f>
        <v>17</v>
      </c>
      <c r="B19" s="6">
        <f>'TRB Record'!C34</f>
        <v>0</v>
      </c>
      <c r="C19" s="17">
        <f ca="1">'Ext-free mass closure'!D18</f>
        <v>0</v>
      </c>
      <c r="D19" s="17">
        <f ca="1">'Ext-free mass closure'!E18</f>
        <v>0</v>
      </c>
      <c r="E19" s="17">
        <f ca="1">'Ext-free mass closure'!G18</f>
        <v>0</v>
      </c>
      <c r="F19" s="17">
        <f ca="1">'Ext-free mass closure'!J18</f>
        <v>0</v>
      </c>
      <c r="G19" s="17">
        <f ca="1">'Ext-free mass closure'!K18</f>
        <v>0</v>
      </c>
      <c r="H19" s="17">
        <f ca="1">'Ext-free mass closure'!L18</f>
        <v>0</v>
      </c>
      <c r="I19" s="17" t="str">
        <f>IF(Protein!Q36=0,"No","Yes")</f>
        <v>No</v>
      </c>
      <c r="J19" s="17">
        <f ca="1">((100-'Ext-free mass closure'!$N18)*'Ext-free mass closure'!O18)/100</f>
        <v>0</v>
      </c>
      <c r="K19" s="17">
        <f ca="1">((100-'Ext-free mass closure'!$N18)*'Ext-free mass closure'!P18)/100</f>
        <v>0</v>
      </c>
      <c r="L19" s="17">
        <f ca="1">((100-'Ext-free mass closure'!$N18)*'Ext-free mass closure'!Q18)/100</f>
        <v>0</v>
      </c>
      <c r="M19" s="17">
        <f ca="1">((100-'Ext-free mass closure'!$N18)*'Ext-free mass closure'!R18)/100</f>
        <v>0</v>
      </c>
      <c r="N19" s="17">
        <f ca="1">((100-'Ext-free mass closure'!$N18)*'Ext-free mass closure'!S18)/100</f>
        <v>0</v>
      </c>
      <c r="O19" s="17">
        <f ca="1">((100-'Ext-free mass closure'!$N18)*'Ext-free mass closure'!T18)/100</f>
        <v>0</v>
      </c>
      <c r="P19" s="17">
        <f ca="1">((100-'Ext-free mass closure'!$N18)*'Ext-free mass closure'!U18)/100</f>
        <v>0</v>
      </c>
      <c r="Q19" s="17">
        <f ca="1">((100-'Ext-free mass closure'!$N18)*'Ext-free mass closure'!V18)/100</f>
        <v>0</v>
      </c>
      <c r="R19" s="17">
        <f t="shared" ca="1" si="0"/>
        <v>0</v>
      </c>
    </row>
    <row r="20" spans="1:18">
      <c r="A20" s="1">
        <f>'TRB Record'!A36</f>
        <v>18</v>
      </c>
      <c r="B20" s="6">
        <f>'TRB Record'!C36</f>
        <v>0</v>
      </c>
      <c r="C20" s="17">
        <f ca="1">'Ext-free mass closure'!D19</f>
        <v>0</v>
      </c>
      <c r="D20" s="17">
        <f ca="1">'Ext-free mass closure'!E19</f>
        <v>0</v>
      </c>
      <c r="E20" s="17">
        <f ca="1">'Ext-free mass closure'!G19</f>
        <v>0</v>
      </c>
      <c r="F20" s="17">
        <f ca="1">'Ext-free mass closure'!J19</f>
        <v>0</v>
      </c>
      <c r="G20" s="17">
        <f ca="1">'Ext-free mass closure'!K19</f>
        <v>0</v>
      </c>
      <c r="H20" s="17">
        <f ca="1">'Ext-free mass closure'!L19</f>
        <v>0</v>
      </c>
      <c r="I20" s="17" t="str">
        <f>IF(Protein!Q38=0,"No","Yes")</f>
        <v>No</v>
      </c>
      <c r="J20" s="17">
        <f ca="1">((100-'Ext-free mass closure'!$N19)*'Ext-free mass closure'!O19)/100</f>
        <v>0</v>
      </c>
      <c r="K20" s="17">
        <f ca="1">((100-'Ext-free mass closure'!$N19)*'Ext-free mass closure'!P19)/100</f>
        <v>0</v>
      </c>
      <c r="L20" s="17">
        <f ca="1">((100-'Ext-free mass closure'!$N19)*'Ext-free mass closure'!Q19)/100</f>
        <v>0</v>
      </c>
      <c r="M20" s="17">
        <f ca="1">((100-'Ext-free mass closure'!$N19)*'Ext-free mass closure'!R19)/100</f>
        <v>0</v>
      </c>
      <c r="N20" s="17">
        <f ca="1">((100-'Ext-free mass closure'!$N19)*'Ext-free mass closure'!S19)/100</f>
        <v>0</v>
      </c>
      <c r="O20" s="17">
        <f ca="1">((100-'Ext-free mass closure'!$N19)*'Ext-free mass closure'!T19)/100</f>
        <v>0</v>
      </c>
      <c r="P20" s="17">
        <f ca="1">((100-'Ext-free mass closure'!$N19)*'Ext-free mass closure'!U19)/100</f>
        <v>0</v>
      </c>
      <c r="Q20" s="17">
        <f ca="1">((100-'Ext-free mass closure'!$N19)*'Ext-free mass closure'!V19)/100</f>
        <v>0</v>
      </c>
      <c r="R20" s="17">
        <f t="shared" ca="1" si="0"/>
        <v>0</v>
      </c>
    </row>
    <row r="21" spans="1:18">
      <c r="A21" s="1">
        <f>'TRB Record'!A38</f>
        <v>19</v>
      </c>
      <c r="B21" s="6">
        <f>'TRB Record'!C38</f>
        <v>0</v>
      </c>
      <c r="C21" s="17">
        <f ca="1">'Ext-free mass closure'!D20</f>
        <v>0</v>
      </c>
      <c r="D21" s="17">
        <f ca="1">'Ext-free mass closure'!E20</f>
        <v>0</v>
      </c>
      <c r="E21" s="17">
        <f ca="1">'Ext-free mass closure'!G20</f>
        <v>0</v>
      </c>
      <c r="F21" s="17">
        <f ca="1">'Ext-free mass closure'!J20</f>
        <v>0</v>
      </c>
      <c r="G21" s="17">
        <f ca="1">'Ext-free mass closure'!K20</f>
        <v>0</v>
      </c>
      <c r="H21" s="17">
        <f ca="1">'Ext-free mass closure'!L20</f>
        <v>0</v>
      </c>
      <c r="I21" s="17" t="str">
        <f>IF(Protein!Q40=0,"No","Yes")</f>
        <v>No</v>
      </c>
      <c r="J21" s="17">
        <f ca="1">((100-'Ext-free mass closure'!$N20)*'Ext-free mass closure'!O20)/100</f>
        <v>0</v>
      </c>
      <c r="K21" s="17">
        <f ca="1">((100-'Ext-free mass closure'!$N20)*'Ext-free mass closure'!P20)/100</f>
        <v>0</v>
      </c>
      <c r="L21" s="17">
        <f ca="1">((100-'Ext-free mass closure'!$N20)*'Ext-free mass closure'!Q20)/100</f>
        <v>0</v>
      </c>
      <c r="M21" s="17">
        <f ca="1">((100-'Ext-free mass closure'!$N20)*'Ext-free mass closure'!R20)/100</f>
        <v>0</v>
      </c>
      <c r="N21" s="17">
        <f ca="1">((100-'Ext-free mass closure'!$N20)*'Ext-free mass closure'!S20)/100</f>
        <v>0</v>
      </c>
      <c r="O21" s="17">
        <f ca="1">((100-'Ext-free mass closure'!$N20)*'Ext-free mass closure'!T20)/100</f>
        <v>0</v>
      </c>
      <c r="P21" s="17">
        <f ca="1">((100-'Ext-free mass closure'!$N20)*'Ext-free mass closure'!U20)/100</f>
        <v>0</v>
      </c>
      <c r="Q21" s="17">
        <f ca="1">((100-'Ext-free mass closure'!$N20)*'Ext-free mass closure'!V20)/100</f>
        <v>0</v>
      </c>
      <c r="R21" s="17">
        <f t="shared" ca="1" si="0"/>
        <v>0</v>
      </c>
    </row>
    <row r="22" spans="1:18">
      <c r="A22" s="1">
        <f>'TRB Record'!A40</f>
        <v>20</v>
      </c>
      <c r="B22" s="6">
        <f>'TRB Record'!C40</f>
        <v>0</v>
      </c>
      <c r="C22" s="17">
        <f ca="1">'Ext-free mass closure'!D21</f>
        <v>0</v>
      </c>
      <c r="D22" s="17">
        <f ca="1">'Ext-free mass closure'!E21</f>
        <v>0</v>
      </c>
      <c r="E22" s="17">
        <f ca="1">'Ext-free mass closure'!G21</f>
        <v>0</v>
      </c>
      <c r="F22" s="17">
        <f ca="1">'Ext-free mass closure'!J21</f>
        <v>0</v>
      </c>
      <c r="G22" s="17">
        <f ca="1">'Ext-free mass closure'!K21</f>
        <v>0</v>
      </c>
      <c r="H22" s="17">
        <f ca="1">'Ext-free mass closure'!L21</f>
        <v>0</v>
      </c>
      <c r="I22" s="17" t="str">
        <f>IF(Protein!Q42=0,"No","Yes")</f>
        <v>No</v>
      </c>
      <c r="J22" s="17">
        <f ca="1">((100-'Ext-free mass closure'!$N21)*'Ext-free mass closure'!O21)/100</f>
        <v>0</v>
      </c>
      <c r="K22" s="17">
        <f ca="1">((100-'Ext-free mass closure'!$N21)*'Ext-free mass closure'!P21)/100</f>
        <v>0</v>
      </c>
      <c r="L22" s="17">
        <f ca="1">((100-'Ext-free mass closure'!$N21)*'Ext-free mass closure'!Q21)/100</f>
        <v>0</v>
      </c>
      <c r="M22" s="17">
        <f ca="1">((100-'Ext-free mass closure'!$N21)*'Ext-free mass closure'!R21)/100</f>
        <v>0</v>
      </c>
      <c r="N22" s="17">
        <f ca="1">((100-'Ext-free mass closure'!$N21)*'Ext-free mass closure'!S21)/100</f>
        <v>0</v>
      </c>
      <c r="O22" s="17">
        <f ca="1">((100-'Ext-free mass closure'!$N21)*'Ext-free mass closure'!T21)/100</f>
        <v>0</v>
      </c>
      <c r="P22" s="17">
        <f ca="1">((100-'Ext-free mass closure'!$N21)*'Ext-free mass closure'!U21)/100</f>
        <v>0</v>
      </c>
      <c r="Q22" s="17">
        <f ca="1">((100-'Ext-free mass closure'!$N21)*'Ext-free mass closure'!V21)/100</f>
        <v>0</v>
      </c>
      <c r="R22" s="17">
        <f t="shared" ca="1" si="0"/>
        <v>0</v>
      </c>
    </row>
    <row r="23" spans="1:18">
      <c r="A23" s="1">
        <f>'TRB Record'!A42</f>
        <v>21</v>
      </c>
      <c r="B23" s="6">
        <f>'TRB Record'!C42</f>
        <v>0</v>
      </c>
      <c r="C23" s="17">
        <f ca="1">'Ext-free mass closure'!D22</f>
        <v>0</v>
      </c>
      <c r="D23" s="17">
        <f ca="1">'Ext-free mass closure'!E22</f>
        <v>0</v>
      </c>
      <c r="E23" s="17">
        <f ca="1">'Ext-free mass closure'!G22</f>
        <v>0</v>
      </c>
      <c r="F23" s="17">
        <f ca="1">'Ext-free mass closure'!J22</f>
        <v>0</v>
      </c>
      <c r="G23" s="17">
        <f ca="1">'Ext-free mass closure'!K22</f>
        <v>0</v>
      </c>
      <c r="H23" s="17">
        <f ca="1">'Ext-free mass closure'!L22</f>
        <v>0</v>
      </c>
      <c r="I23" s="17" t="str">
        <f>IF(Protein!Q44=0,"No","Yes")</f>
        <v>No</v>
      </c>
      <c r="J23" s="17">
        <f ca="1">((100-'Ext-free mass closure'!$N22)*'Ext-free mass closure'!O22)/100</f>
        <v>0</v>
      </c>
      <c r="K23" s="17">
        <f ca="1">((100-'Ext-free mass closure'!$N22)*'Ext-free mass closure'!P22)/100</f>
        <v>0</v>
      </c>
      <c r="L23" s="17">
        <f ca="1">((100-'Ext-free mass closure'!$N22)*'Ext-free mass closure'!Q22)/100</f>
        <v>0</v>
      </c>
      <c r="M23" s="17">
        <f ca="1">((100-'Ext-free mass closure'!$N22)*'Ext-free mass closure'!R22)/100</f>
        <v>0</v>
      </c>
      <c r="N23" s="17">
        <f ca="1">((100-'Ext-free mass closure'!$N22)*'Ext-free mass closure'!S22)/100</f>
        <v>0</v>
      </c>
      <c r="O23" s="17">
        <f ca="1">((100-'Ext-free mass closure'!$N22)*'Ext-free mass closure'!T22)/100</f>
        <v>0</v>
      </c>
      <c r="P23" s="17">
        <f ca="1">((100-'Ext-free mass closure'!$N22)*'Ext-free mass closure'!U22)/100</f>
        <v>0</v>
      </c>
      <c r="Q23" s="17">
        <f ca="1">((100-'Ext-free mass closure'!$N22)*'Ext-free mass closure'!V22)/100</f>
        <v>0</v>
      </c>
      <c r="R23" s="17">
        <f t="shared" ca="1" si="0"/>
        <v>0</v>
      </c>
    </row>
    <row r="24" spans="1:18">
      <c r="A24" s="1">
        <f>'TRB Record'!A44</f>
        <v>22</v>
      </c>
      <c r="B24" s="6">
        <f>'TRB Record'!C44</f>
        <v>0</v>
      </c>
      <c r="C24" s="17">
        <f ca="1">'Ext-free mass closure'!D23</f>
        <v>0</v>
      </c>
      <c r="D24" s="17">
        <f ca="1">'Ext-free mass closure'!E23</f>
        <v>0</v>
      </c>
      <c r="E24" s="17">
        <f ca="1">'Ext-free mass closure'!G23</f>
        <v>0</v>
      </c>
      <c r="F24" s="17">
        <f ca="1">'Ext-free mass closure'!J23</f>
        <v>0</v>
      </c>
      <c r="G24" s="17">
        <f ca="1">'Ext-free mass closure'!K23</f>
        <v>0</v>
      </c>
      <c r="H24" s="17">
        <f ca="1">'Ext-free mass closure'!L23</f>
        <v>0</v>
      </c>
      <c r="I24" s="17" t="str">
        <f>IF(Protein!Q46=0,"No","Yes")</f>
        <v>No</v>
      </c>
      <c r="J24" s="17">
        <f ca="1">((100-'Ext-free mass closure'!$N23)*'Ext-free mass closure'!O23)/100</f>
        <v>0</v>
      </c>
      <c r="K24" s="17">
        <f ca="1">((100-'Ext-free mass closure'!$N23)*'Ext-free mass closure'!P23)/100</f>
        <v>0</v>
      </c>
      <c r="L24" s="17">
        <f ca="1">((100-'Ext-free mass closure'!$N23)*'Ext-free mass closure'!Q23)/100</f>
        <v>0</v>
      </c>
      <c r="M24" s="17">
        <f ca="1">((100-'Ext-free mass closure'!$N23)*'Ext-free mass closure'!R23)/100</f>
        <v>0</v>
      </c>
      <c r="N24" s="17">
        <f ca="1">((100-'Ext-free mass closure'!$N23)*'Ext-free mass closure'!S23)/100</f>
        <v>0</v>
      </c>
      <c r="O24" s="17">
        <f ca="1">((100-'Ext-free mass closure'!$N23)*'Ext-free mass closure'!T23)/100</f>
        <v>0</v>
      </c>
      <c r="P24" s="17">
        <f ca="1">((100-'Ext-free mass closure'!$N23)*'Ext-free mass closure'!U23)/100</f>
        <v>0</v>
      </c>
      <c r="Q24" s="17">
        <f ca="1">((100-'Ext-free mass closure'!$N23)*'Ext-free mass closure'!V23)/100</f>
        <v>0</v>
      </c>
      <c r="R24" s="17">
        <f t="shared" ca="1" si="0"/>
        <v>0</v>
      </c>
    </row>
    <row r="25" spans="1:18">
      <c r="A25" s="1">
        <f>'TRB Record'!A46</f>
        <v>23</v>
      </c>
      <c r="B25" s="6">
        <f>'TRB Record'!C46</f>
        <v>0</v>
      </c>
      <c r="C25" s="17">
        <f ca="1">'Ext-free mass closure'!D24</f>
        <v>0</v>
      </c>
      <c r="D25" s="17">
        <f ca="1">'Ext-free mass closure'!E24</f>
        <v>0</v>
      </c>
      <c r="E25" s="17">
        <f ca="1">'Ext-free mass closure'!G24</f>
        <v>0</v>
      </c>
      <c r="F25" s="17">
        <f ca="1">'Ext-free mass closure'!J24</f>
        <v>0</v>
      </c>
      <c r="G25" s="17">
        <f ca="1">'Ext-free mass closure'!K24</f>
        <v>0</v>
      </c>
      <c r="H25" s="17">
        <f ca="1">'Ext-free mass closure'!L24</f>
        <v>0</v>
      </c>
      <c r="I25" s="17" t="str">
        <f>IF(Protein!Q48=0,"No","Yes")</f>
        <v>No</v>
      </c>
      <c r="J25" s="17">
        <f ca="1">((100-'Ext-free mass closure'!$N24)*'Ext-free mass closure'!O24)/100</f>
        <v>0</v>
      </c>
      <c r="K25" s="17">
        <f ca="1">((100-'Ext-free mass closure'!$N24)*'Ext-free mass closure'!P24)/100</f>
        <v>0</v>
      </c>
      <c r="L25" s="17">
        <f ca="1">((100-'Ext-free mass closure'!$N24)*'Ext-free mass closure'!Q24)/100</f>
        <v>0</v>
      </c>
      <c r="M25" s="17">
        <f ca="1">((100-'Ext-free mass closure'!$N24)*'Ext-free mass closure'!R24)/100</f>
        <v>0</v>
      </c>
      <c r="N25" s="17">
        <f ca="1">((100-'Ext-free mass closure'!$N24)*'Ext-free mass closure'!S24)/100</f>
        <v>0</v>
      </c>
      <c r="O25" s="17">
        <f ca="1">((100-'Ext-free mass closure'!$N24)*'Ext-free mass closure'!T24)/100</f>
        <v>0</v>
      </c>
      <c r="P25" s="17">
        <f ca="1">((100-'Ext-free mass closure'!$N24)*'Ext-free mass closure'!U24)/100</f>
        <v>0</v>
      </c>
      <c r="Q25" s="17">
        <f ca="1">((100-'Ext-free mass closure'!$N24)*'Ext-free mass closure'!V24)/100</f>
        <v>0</v>
      </c>
      <c r="R25" s="17">
        <f t="shared" ca="1" si="0"/>
        <v>0</v>
      </c>
    </row>
    <row r="26" spans="1:18">
      <c r="A26" s="1">
        <f>'TRB Record'!A48</f>
        <v>24</v>
      </c>
      <c r="B26" s="6">
        <f>'TRB Record'!C48</f>
        <v>0</v>
      </c>
      <c r="C26" s="17">
        <f ca="1">'Ext-free mass closure'!D25</f>
        <v>0</v>
      </c>
      <c r="D26" s="17">
        <f ca="1">'Ext-free mass closure'!E25</f>
        <v>0</v>
      </c>
      <c r="E26" s="17">
        <f ca="1">'Ext-free mass closure'!G25</f>
        <v>0</v>
      </c>
      <c r="F26" s="17">
        <f ca="1">'Ext-free mass closure'!J25</f>
        <v>0</v>
      </c>
      <c r="G26" s="17">
        <f ca="1">'Ext-free mass closure'!K25</f>
        <v>0</v>
      </c>
      <c r="H26" s="17">
        <f ca="1">'Ext-free mass closure'!L25</f>
        <v>0</v>
      </c>
      <c r="I26" s="17" t="str">
        <f>IF(Protein!Q50=0,"No","Yes")</f>
        <v>No</v>
      </c>
      <c r="J26" s="17">
        <f ca="1">((100-'Ext-free mass closure'!$N25)*'Ext-free mass closure'!O25)/100</f>
        <v>0</v>
      </c>
      <c r="K26" s="17">
        <f ca="1">((100-'Ext-free mass closure'!$N25)*'Ext-free mass closure'!P25)/100</f>
        <v>0</v>
      </c>
      <c r="L26" s="17">
        <f ca="1">((100-'Ext-free mass closure'!$N25)*'Ext-free mass closure'!Q25)/100</f>
        <v>0</v>
      </c>
      <c r="M26" s="17">
        <f ca="1">((100-'Ext-free mass closure'!$N25)*'Ext-free mass closure'!R25)/100</f>
        <v>0</v>
      </c>
      <c r="N26" s="17">
        <f ca="1">((100-'Ext-free mass closure'!$N25)*'Ext-free mass closure'!S25)/100</f>
        <v>0</v>
      </c>
      <c r="O26" s="17">
        <f ca="1">((100-'Ext-free mass closure'!$N25)*'Ext-free mass closure'!T25)/100</f>
        <v>0</v>
      </c>
      <c r="P26" s="17">
        <f ca="1">((100-'Ext-free mass closure'!$N25)*'Ext-free mass closure'!U25)/100</f>
        <v>0</v>
      </c>
      <c r="Q26" s="17">
        <f ca="1">((100-'Ext-free mass closure'!$N25)*'Ext-free mass closure'!V25)/100</f>
        <v>0</v>
      </c>
      <c r="R26" s="17">
        <f t="shared" ca="1" si="0"/>
        <v>0</v>
      </c>
    </row>
    <row r="27" spans="1:18" s="22" customFormat="1">
      <c r="A27" s="22">
        <f>'TRB Record'!A50</f>
        <v>25</v>
      </c>
      <c r="B27" s="6">
        <f>'TRB Record'!C50</f>
        <v>0</v>
      </c>
      <c r="C27" s="17">
        <f ca="1">'Ext-free mass closure'!D26</f>
        <v>0</v>
      </c>
      <c r="D27" s="17">
        <f ca="1">'Ext-free mass closure'!E26</f>
        <v>0</v>
      </c>
      <c r="E27" s="17">
        <f ca="1">'Ext-free mass closure'!G26</f>
        <v>0</v>
      </c>
      <c r="F27" s="17">
        <f ca="1">'Ext-free mass closure'!J26</f>
        <v>0</v>
      </c>
      <c r="G27" s="17">
        <f ca="1">'Ext-free mass closure'!K26</f>
        <v>0</v>
      </c>
      <c r="H27" s="17">
        <f ca="1">'Ext-free mass closure'!L26</f>
        <v>0</v>
      </c>
      <c r="I27" s="17" t="str">
        <f>IF(Protein!Q52=0,"No","Yes")</f>
        <v>No</v>
      </c>
      <c r="J27" s="17">
        <f ca="1">((100-'Ext-free mass closure'!$N26)*'Ext-free mass closure'!O26)/100</f>
        <v>0</v>
      </c>
      <c r="K27" s="17">
        <f ca="1">((100-'Ext-free mass closure'!$N26)*'Ext-free mass closure'!P26)/100</f>
        <v>0</v>
      </c>
      <c r="L27" s="17">
        <f ca="1">((100-'Ext-free mass closure'!$N26)*'Ext-free mass closure'!Q26)/100</f>
        <v>0</v>
      </c>
      <c r="M27" s="17">
        <f ca="1">((100-'Ext-free mass closure'!$N26)*'Ext-free mass closure'!R26)/100</f>
        <v>0</v>
      </c>
      <c r="N27" s="17">
        <f ca="1">((100-'Ext-free mass closure'!$N26)*'Ext-free mass closure'!S26)/100</f>
        <v>0</v>
      </c>
      <c r="O27" s="17">
        <f ca="1">((100-'Ext-free mass closure'!$N26)*'Ext-free mass closure'!T26)/100</f>
        <v>0</v>
      </c>
      <c r="P27" s="17">
        <f ca="1">((100-'Ext-free mass closure'!$N26)*'Ext-free mass closure'!U26)/100</f>
        <v>0</v>
      </c>
      <c r="Q27" s="17">
        <f ca="1">((100-'Ext-free mass closure'!$N26)*'Ext-free mass closure'!V26)/100</f>
        <v>0</v>
      </c>
      <c r="R27" s="17">
        <f t="shared" ca="1" si="0"/>
        <v>0</v>
      </c>
    </row>
    <row r="28" spans="1:18">
      <c r="A28" s="1">
        <f>'TRB Record'!A52</f>
        <v>26</v>
      </c>
      <c r="B28" s="6">
        <f>'TRB Record'!C52</f>
        <v>0</v>
      </c>
      <c r="C28" s="17">
        <f ca="1">'Ext-free mass closure'!D27</f>
        <v>0</v>
      </c>
      <c r="D28" s="17">
        <f ca="1">'Ext-free mass closure'!E27</f>
        <v>0</v>
      </c>
      <c r="E28" s="17">
        <f ca="1">'Ext-free mass closure'!G27</f>
        <v>0</v>
      </c>
      <c r="F28" s="17">
        <f ca="1">'Ext-free mass closure'!J27</f>
        <v>0</v>
      </c>
      <c r="G28" s="17">
        <f ca="1">'Ext-free mass closure'!K27</f>
        <v>0</v>
      </c>
      <c r="H28" s="17">
        <f ca="1">'Ext-free mass closure'!L27</f>
        <v>0</v>
      </c>
      <c r="I28" s="17" t="str">
        <f>IF(Protein!Q54=0,"No","Yes")</f>
        <v>No</v>
      </c>
      <c r="J28" s="17">
        <f ca="1">((100-'Ext-free mass closure'!$N27)*'Ext-free mass closure'!O27)/100</f>
        <v>0</v>
      </c>
      <c r="K28" s="17">
        <f ca="1">((100-'Ext-free mass closure'!$N27)*'Ext-free mass closure'!P27)/100</f>
        <v>0</v>
      </c>
      <c r="L28" s="17">
        <f ca="1">((100-'Ext-free mass closure'!$N27)*'Ext-free mass closure'!Q27)/100</f>
        <v>0</v>
      </c>
      <c r="M28" s="17">
        <f ca="1">((100-'Ext-free mass closure'!$N27)*'Ext-free mass closure'!R27)/100</f>
        <v>0</v>
      </c>
      <c r="N28" s="17">
        <f ca="1">((100-'Ext-free mass closure'!$N27)*'Ext-free mass closure'!S27)/100</f>
        <v>0</v>
      </c>
      <c r="O28" s="17">
        <f ca="1">((100-'Ext-free mass closure'!$N27)*'Ext-free mass closure'!T27)/100</f>
        <v>0</v>
      </c>
      <c r="P28" s="17">
        <f ca="1">((100-'Ext-free mass closure'!$N27)*'Ext-free mass closure'!U27)/100</f>
        <v>0</v>
      </c>
      <c r="Q28" s="17">
        <f ca="1">((100-'Ext-free mass closure'!$N27)*'Ext-free mass closure'!V27)/100</f>
        <v>0</v>
      </c>
      <c r="R28" s="17">
        <f t="shared" ca="1" si="0"/>
        <v>0</v>
      </c>
    </row>
    <row r="29" spans="1:18">
      <c r="A29" s="1">
        <f>'TRB Record'!A54</f>
        <v>27</v>
      </c>
      <c r="B29" s="6">
        <f>'TRB Record'!C54</f>
        <v>0</v>
      </c>
      <c r="C29" s="17">
        <f ca="1">'Ext-free mass closure'!D28</f>
        <v>0</v>
      </c>
      <c r="D29" s="17">
        <f ca="1">'Ext-free mass closure'!E28</f>
        <v>0</v>
      </c>
      <c r="E29" s="17">
        <f ca="1">'Ext-free mass closure'!G28</f>
        <v>0</v>
      </c>
      <c r="F29" s="17">
        <f ca="1">'Ext-free mass closure'!J28</f>
        <v>0</v>
      </c>
      <c r="G29" s="17">
        <f ca="1">'Ext-free mass closure'!K28</f>
        <v>0</v>
      </c>
      <c r="H29" s="17">
        <f ca="1">'Ext-free mass closure'!L28</f>
        <v>0</v>
      </c>
      <c r="I29" s="17" t="str">
        <f>IF(Protein!Q56=0,"No","Yes")</f>
        <v>No</v>
      </c>
      <c r="J29" s="17">
        <f ca="1">((100-'Ext-free mass closure'!$N28)*'Ext-free mass closure'!O28)/100</f>
        <v>0</v>
      </c>
      <c r="K29" s="17">
        <f ca="1">((100-'Ext-free mass closure'!$N28)*'Ext-free mass closure'!P28)/100</f>
        <v>0</v>
      </c>
      <c r="L29" s="17">
        <f ca="1">((100-'Ext-free mass closure'!$N28)*'Ext-free mass closure'!Q28)/100</f>
        <v>0</v>
      </c>
      <c r="M29" s="17">
        <f ca="1">((100-'Ext-free mass closure'!$N28)*'Ext-free mass closure'!R28)/100</f>
        <v>0</v>
      </c>
      <c r="N29" s="17">
        <f ca="1">((100-'Ext-free mass closure'!$N28)*'Ext-free mass closure'!S28)/100</f>
        <v>0</v>
      </c>
      <c r="O29" s="17">
        <f ca="1">((100-'Ext-free mass closure'!$N28)*'Ext-free mass closure'!T28)/100</f>
        <v>0</v>
      </c>
      <c r="P29" s="17">
        <f ca="1">((100-'Ext-free mass closure'!$N28)*'Ext-free mass closure'!U28)/100</f>
        <v>0</v>
      </c>
      <c r="Q29" s="17">
        <f ca="1">((100-'Ext-free mass closure'!$N28)*'Ext-free mass closure'!V28)/100</f>
        <v>0</v>
      </c>
      <c r="R29" s="17">
        <f t="shared" ca="1" si="0"/>
        <v>0</v>
      </c>
    </row>
    <row r="30" spans="1:18">
      <c r="A30" s="1">
        <f>'TRB Record'!A56</f>
        <v>28</v>
      </c>
      <c r="B30" s="6">
        <f>'TRB Record'!C56</f>
        <v>0</v>
      </c>
      <c r="C30" s="17">
        <f ca="1">'Ext-free mass closure'!D29</f>
        <v>0</v>
      </c>
      <c r="D30" s="17">
        <f ca="1">'Ext-free mass closure'!E29</f>
        <v>0</v>
      </c>
      <c r="E30" s="17">
        <f ca="1">'Ext-free mass closure'!G29</f>
        <v>0</v>
      </c>
      <c r="F30" s="17">
        <f ca="1">'Ext-free mass closure'!J29</f>
        <v>0</v>
      </c>
      <c r="G30" s="17">
        <f ca="1">'Ext-free mass closure'!K29</f>
        <v>0</v>
      </c>
      <c r="H30" s="17">
        <f ca="1">'Ext-free mass closure'!L29</f>
        <v>0</v>
      </c>
      <c r="I30" s="17" t="str">
        <f>IF(Protein!Q58=0,"No","Yes")</f>
        <v>No</v>
      </c>
      <c r="J30" s="17">
        <f ca="1">((100-'Ext-free mass closure'!$N29)*'Ext-free mass closure'!O29)/100</f>
        <v>0</v>
      </c>
      <c r="K30" s="17">
        <f ca="1">((100-'Ext-free mass closure'!$N29)*'Ext-free mass closure'!P29)/100</f>
        <v>0</v>
      </c>
      <c r="L30" s="17">
        <f ca="1">((100-'Ext-free mass closure'!$N29)*'Ext-free mass closure'!Q29)/100</f>
        <v>0</v>
      </c>
      <c r="M30" s="17">
        <f ca="1">((100-'Ext-free mass closure'!$N29)*'Ext-free mass closure'!R29)/100</f>
        <v>0</v>
      </c>
      <c r="N30" s="17">
        <f ca="1">((100-'Ext-free mass closure'!$N29)*'Ext-free mass closure'!S29)/100</f>
        <v>0</v>
      </c>
      <c r="O30" s="17">
        <f ca="1">((100-'Ext-free mass closure'!$N29)*'Ext-free mass closure'!T29)/100</f>
        <v>0</v>
      </c>
      <c r="P30" s="17">
        <f ca="1">((100-'Ext-free mass closure'!$N29)*'Ext-free mass closure'!U29)/100</f>
        <v>0</v>
      </c>
      <c r="Q30" s="17">
        <f ca="1">((100-'Ext-free mass closure'!$N29)*'Ext-free mass closure'!V29)/100</f>
        <v>0</v>
      </c>
      <c r="R30" s="17">
        <f t="shared" ca="1" si="0"/>
        <v>0</v>
      </c>
    </row>
    <row r="31" spans="1:18">
      <c r="A31" s="1">
        <f>'TRB Record'!A58</f>
        <v>29</v>
      </c>
      <c r="B31" s="6">
        <f>'TRB Record'!C58</f>
        <v>0</v>
      </c>
      <c r="C31" s="17">
        <f ca="1">'Ext-free mass closure'!D30</f>
        <v>0</v>
      </c>
      <c r="D31" s="17">
        <f ca="1">'Ext-free mass closure'!E30</f>
        <v>0</v>
      </c>
      <c r="E31" s="17">
        <f ca="1">'Ext-free mass closure'!G30</f>
        <v>0</v>
      </c>
      <c r="F31" s="17">
        <f ca="1">'Ext-free mass closure'!J30</f>
        <v>0</v>
      </c>
      <c r="G31" s="17">
        <f ca="1">'Ext-free mass closure'!K30</f>
        <v>0</v>
      </c>
      <c r="H31" s="17">
        <f ca="1">'Ext-free mass closure'!L30</f>
        <v>0</v>
      </c>
      <c r="I31" s="17" t="str">
        <f>IF(Protein!Q60=0,"No","Yes")</f>
        <v>No</v>
      </c>
      <c r="J31" s="17">
        <f ca="1">((100-'Ext-free mass closure'!$N30)*'Ext-free mass closure'!O30)/100</f>
        <v>0</v>
      </c>
      <c r="K31" s="17">
        <f ca="1">((100-'Ext-free mass closure'!$N30)*'Ext-free mass closure'!P30)/100</f>
        <v>0</v>
      </c>
      <c r="L31" s="17">
        <f ca="1">((100-'Ext-free mass closure'!$N30)*'Ext-free mass closure'!Q30)/100</f>
        <v>0</v>
      </c>
      <c r="M31" s="17">
        <f ca="1">((100-'Ext-free mass closure'!$N30)*'Ext-free mass closure'!R30)/100</f>
        <v>0</v>
      </c>
      <c r="N31" s="17">
        <f ca="1">((100-'Ext-free mass closure'!$N30)*'Ext-free mass closure'!S30)/100</f>
        <v>0</v>
      </c>
      <c r="O31" s="17">
        <f ca="1">((100-'Ext-free mass closure'!$N30)*'Ext-free mass closure'!T30)/100</f>
        <v>0</v>
      </c>
      <c r="P31" s="17">
        <f ca="1">((100-'Ext-free mass closure'!$N30)*'Ext-free mass closure'!U30)/100</f>
        <v>0</v>
      </c>
      <c r="Q31" s="17">
        <f ca="1">((100-'Ext-free mass closure'!$N30)*'Ext-free mass closure'!V30)/100</f>
        <v>0</v>
      </c>
      <c r="R31" s="17">
        <f t="shared" ca="1" si="0"/>
        <v>0</v>
      </c>
    </row>
    <row r="32" spans="1:18">
      <c r="A32" s="1">
        <f>'TRB Record'!A60</f>
        <v>30</v>
      </c>
      <c r="B32" s="6">
        <f>'TRB Record'!C60</f>
        <v>0</v>
      </c>
      <c r="C32" s="17">
        <f ca="1">'Ext-free mass closure'!D31</f>
        <v>0</v>
      </c>
      <c r="D32" s="17">
        <f ca="1">'Ext-free mass closure'!E31</f>
        <v>0</v>
      </c>
      <c r="E32" s="17">
        <f ca="1">'Ext-free mass closure'!G31</f>
        <v>0</v>
      </c>
      <c r="F32" s="17">
        <f ca="1">'Ext-free mass closure'!J31</f>
        <v>0</v>
      </c>
      <c r="G32" s="17">
        <f ca="1">'Ext-free mass closure'!K31</f>
        <v>0</v>
      </c>
      <c r="H32" s="17">
        <f ca="1">'Ext-free mass closure'!L31</f>
        <v>0</v>
      </c>
      <c r="I32" s="17" t="str">
        <f>IF(Protein!Q62=0,"No","Yes")</f>
        <v>No</v>
      </c>
      <c r="J32" s="17">
        <f ca="1">((100-'Ext-free mass closure'!$N31)*'Ext-free mass closure'!O31)/100</f>
        <v>0</v>
      </c>
      <c r="K32" s="17">
        <f ca="1">((100-'Ext-free mass closure'!$N31)*'Ext-free mass closure'!P31)/100</f>
        <v>0</v>
      </c>
      <c r="L32" s="17">
        <f ca="1">((100-'Ext-free mass closure'!$N31)*'Ext-free mass closure'!Q31)/100</f>
        <v>0</v>
      </c>
      <c r="M32" s="17">
        <f ca="1">((100-'Ext-free mass closure'!$N31)*'Ext-free mass closure'!R31)/100</f>
        <v>0</v>
      </c>
      <c r="N32" s="17">
        <f ca="1">((100-'Ext-free mass closure'!$N31)*'Ext-free mass closure'!S31)/100</f>
        <v>0</v>
      </c>
      <c r="O32" s="17">
        <f ca="1">((100-'Ext-free mass closure'!$N31)*'Ext-free mass closure'!T31)/100</f>
        <v>0</v>
      </c>
      <c r="P32" s="17">
        <f ca="1">((100-'Ext-free mass closure'!$N31)*'Ext-free mass closure'!U31)/100</f>
        <v>0</v>
      </c>
      <c r="Q32" s="17">
        <f ca="1">((100-'Ext-free mass closure'!$N31)*'Ext-free mass closure'!V31)/100</f>
        <v>0</v>
      </c>
      <c r="R32" s="17">
        <f t="shared" ca="1" si="0"/>
        <v>0</v>
      </c>
    </row>
    <row r="33" spans="9:18">
      <c r="I33" s="17"/>
      <c r="J33" s="17"/>
      <c r="K33" s="17"/>
      <c r="L33" s="17"/>
      <c r="M33" s="17"/>
      <c r="N33" s="17"/>
      <c r="O33" s="17"/>
      <c r="P33" s="17"/>
      <c r="Q33" s="17"/>
      <c r="R33" s="17">
        <f t="shared" si="0"/>
        <v>0</v>
      </c>
    </row>
  </sheetData>
  <sheetProtection sheet="1" objects="1" scenarios="1"/>
  <phoneticPr fontId="0" type="noConversion"/>
  <printOptions gridLines="1"/>
  <pageMargins left="0.75" right="0.75" top="1" bottom="1" header="0.5" footer="0.5"/>
  <pageSetup paperSize="0" scale="95" fitToHeight="5" orientation="landscape" horizontalDpi="4294967292" verticalDpi="4294967292"/>
  <headerFooter alignWithMargins="0">
    <oddHeader>&amp;A</oddHeader>
    <oddFooter>Page &amp;P of &amp;N</oddFooter>
  </headerFooter>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1FBC4-FA43-4F85-8F98-30493251C128}">
  <dimension ref="A1:R63"/>
  <sheetViews>
    <sheetView workbookViewId="0">
      <selection activeCell="F4" sqref="F4"/>
    </sheetView>
  </sheetViews>
  <sheetFormatPr defaultColWidth="8.85546875" defaultRowHeight="12"/>
  <cols>
    <col min="1" max="1" width="11.85546875" style="1" customWidth="1"/>
    <col min="2" max="2" width="16.7109375" style="1" bestFit="1" customWidth="1"/>
    <col min="3" max="17" width="7.5703125" style="1" customWidth="1"/>
    <col min="18" max="16384" width="8.85546875" style="1"/>
  </cols>
  <sheetData>
    <row r="1" spans="1:18" ht="12.75" thickBot="1">
      <c r="K1" s="190" t="s">
        <v>204</v>
      </c>
      <c r="L1" s="191"/>
      <c r="M1" s="191"/>
      <c r="N1" s="191"/>
      <c r="O1" s="192"/>
    </row>
    <row r="2" spans="1:18" s="9" customFormat="1" ht="99.75">
      <c r="A2" s="53" t="s">
        <v>0</v>
      </c>
      <c r="B2" s="53" t="s">
        <v>48</v>
      </c>
      <c r="C2" s="53" t="str">
        <f>'Duplicate Ext-free MC values'!C1</f>
        <v>% Ash</v>
      </c>
      <c r="D2" s="53" t="str">
        <f>'Duplicate Ext-free MC values'!D1</f>
        <v>% Whole Protein</v>
      </c>
      <c r="E2" s="53" t="str">
        <f>'Duplicate Ext-free MC values'!E1</f>
        <v>% Structural protein</v>
      </c>
      <c r="F2" s="53" t="str">
        <f>'Duplicate Ext-free MC values'!F1</f>
        <v>% H2O Extractives</v>
      </c>
      <c r="G2" s="53" t="str">
        <f>'Duplicate Ext-free MC values'!G1</f>
        <v>% EtOH Extractives</v>
      </c>
      <c r="H2" s="53" t="str">
        <f>'Duplicate Ext-free MC values'!H1</f>
        <v>% Sucrose</v>
      </c>
      <c r="I2" s="53" t="str">
        <f>'Duplicate Ext-free MC values'!I1</f>
        <v>%Structural Inorganics</v>
      </c>
      <c r="J2" s="53" t="str">
        <f>'Duplicate Ext-free MC values'!J1</f>
        <v>% Lignin</v>
      </c>
      <c r="K2" s="53" t="str">
        <f>'Duplicate Ext-free MC values'!K1</f>
        <v>% Glucan</v>
      </c>
      <c r="L2" s="53" t="str">
        <f>'Duplicate Ext-free MC values'!L1</f>
        <v>% Xylan</v>
      </c>
      <c r="M2" s="53" t="str">
        <f>'Duplicate Ext-free MC values'!M1</f>
        <v>% Galactan</v>
      </c>
      <c r="N2" s="53" t="str">
        <f>'Duplicate Ext-free MC values'!N1</f>
        <v>% Arabinan</v>
      </c>
      <c r="O2" s="53" t="str">
        <f>'Duplicate Ext-free MC values'!O1</f>
        <v>% Mannan</v>
      </c>
      <c r="P2" s="53" t="str">
        <f>'Duplicate Ext-free MC values'!P1</f>
        <v>Uronic acid</v>
      </c>
      <c r="Q2" s="53" t="str">
        <f>'Duplicate Ext-free MC values'!Q1</f>
        <v>Acetyl</v>
      </c>
      <c r="R2" s="53"/>
    </row>
    <row r="3" spans="1:18" s="2" customFormat="1">
      <c r="A3" s="189" t="s">
        <v>205</v>
      </c>
      <c r="B3" s="189"/>
      <c r="C3" s="34">
        <v>1</v>
      </c>
      <c r="D3" s="34">
        <v>1</v>
      </c>
      <c r="E3" s="34">
        <v>1</v>
      </c>
      <c r="F3" s="34">
        <v>1</v>
      </c>
      <c r="G3" s="34">
        <v>1</v>
      </c>
      <c r="H3" s="34">
        <v>1.5</v>
      </c>
      <c r="I3" s="34">
        <v>1</v>
      </c>
      <c r="J3" s="34">
        <v>1</v>
      </c>
      <c r="K3" s="34">
        <v>1.5</v>
      </c>
      <c r="L3" s="34">
        <v>1.5</v>
      </c>
      <c r="M3" s="34">
        <v>1.5</v>
      </c>
      <c r="N3" s="34">
        <v>1.5</v>
      </c>
      <c r="O3" s="34">
        <v>1.5</v>
      </c>
      <c r="P3" s="34">
        <v>1</v>
      </c>
      <c r="Q3" s="34">
        <v>1</v>
      </c>
    </row>
    <row r="4" spans="1:18">
      <c r="A4" s="1">
        <v>1</v>
      </c>
      <c r="B4" s="1">
        <f>'Duplicate Ext-free MC values'!B2</f>
        <v>0</v>
      </c>
      <c r="C4" s="17" t="str">
        <f>IF(ABS('Duplicate Ext-free MC values'!C2-'Duplicate Ext-free MC values'!C3)&gt;'Error Flags'!C$3,'Duplicate Ext-free MC values'!C2,"")</f>
        <v/>
      </c>
      <c r="D4" s="17" t="str">
        <f>IF(ABS('Duplicate Ext-free MC values'!D2-'Duplicate Ext-free MC values'!D3)&gt;'Error Flags'!D$3,'Duplicate Ext-free MC values'!D2,"")</f>
        <v/>
      </c>
      <c r="E4" s="17" t="str">
        <f>IF(ABS('Duplicate Ext-free MC values'!E2-'Duplicate Ext-free MC values'!E3)&gt;'Error Flags'!E$3,'Duplicate Ext-free MC values'!E2,"")</f>
        <v/>
      </c>
      <c r="F4" s="17" t="str">
        <f>IF(ABS('Duplicate Ext-free MC values'!F2-'Duplicate Ext-free MC values'!F3)&gt;'Error Flags'!F$3,'Duplicate Ext-free MC values'!F2,"")</f>
        <v/>
      </c>
      <c r="G4" s="17" t="str">
        <f>IF(ABS('Duplicate Ext-free MC values'!G2-'Duplicate Ext-free MC values'!G3)&gt;'Error Flags'!G$3,'Duplicate Ext-free MC values'!G2,"")</f>
        <v/>
      </c>
      <c r="H4" s="17" t="str">
        <f>IF(ABS('Duplicate Ext-free MC values'!H2-'Duplicate Ext-free MC values'!H3)&gt;'Error Flags'!H$3,'Duplicate Ext-free MC values'!H2,"")</f>
        <v/>
      </c>
      <c r="I4" s="17" t="str">
        <f>IF(ABS('Duplicate Ext-free MC values'!I2-'Duplicate Ext-free MC values'!I3)&gt;'Error Flags'!I$3,'Duplicate Ext-free MC values'!I2,"")</f>
        <v/>
      </c>
      <c r="J4" s="17" t="str">
        <f>IF(ABS('Duplicate Ext-free MC values'!J2-'Duplicate Ext-free MC values'!J3)&gt;'Error Flags'!J$3,'Duplicate Ext-free MC values'!J2,"")</f>
        <v/>
      </c>
      <c r="K4" s="17" t="str">
        <f>IF(ABS('Duplicate Ext-free MC values'!K2-'Duplicate Ext-free MC values'!K3)&gt;'Error Flags'!K$3,'Duplicate Ext-free MC values'!K2,"")</f>
        <v/>
      </c>
      <c r="L4" s="17" t="str">
        <f>IF(ABS('Duplicate Ext-free MC values'!L2-'Duplicate Ext-free MC values'!L3)&gt;'Error Flags'!L$3,'Duplicate Ext-free MC values'!L2,"")</f>
        <v/>
      </c>
      <c r="M4" s="17" t="str">
        <f>IF(ABS('Duplicate Ext-free MC values'!M2-'Duplicate Ext-free MC values'!M3)&gt;'Error Flags'!M$3,'Duplicate Ext-free MC values'!M2,"")</f>
        <v/>
      </c>
      <c r="N4" s="17" t="str">
        <f>IF(ABS('Duplicate Ext-free MC values'!N2-'Duplicate Ext-free MC values'!N3)&gt;'Error Flags'!N$3,'Duplicate Ext-free MC values'!N2,"")</f>
        <v/>
      </c>
      <c r="O4" s="17" t="str">
        <f>IF(ABS('Duplicate Ext-free MC values'!O2-'Duplicate Ext-free MC values'!O3)&gt;'Error Flags'!O$3,'Duplicate Ext-free MC values'!O2,"")</f>
        <v/>
      </c>
      <c r="P4" s="17" t="str">
        <f>IF(ABS('Duplicate Ext-free MC values'!P2-'Duplicate Ext-free MC values'!P3)&gt;'Error Flags'!P$3,'Duplicate Ext-free MC values'!P2,"")</f>
        <v/>
      </c>
      <c r="Q4" s="17" t="str">
        <f>IF(ABS('Duplicate Ext-free MC values'!Q2-'Duplicate Ext-free MC values'!Q3)&gt;'Error Flags'!Q$3,'Duplicate Ext-free MC values'!Q2,"")</f>
        <v/>
      </c>
    </row>
    <row r="5" spans="1:18">
      <c r="A5" s="1" t="s">
        <v>15</v>
      </c>
      <c r="B5" s="1">
        <f>'Duplicate Ext-free MC values'!B3</f>
        <v>0</v>
      </c>
      <c r="C5" s="17" t="str">
        <f>IF(ABS('Duplicate Ext-free MC values'!C2-'Duplicate Ext-free MC values'!C3)&gt;'Error Flags'!C$3,'Duplicate Ext-free MC values'!C3,"")</f>
        <v/>
      </c>
      <c r="D5" s="17" t="str">
        <f>IF(ABS('Duplicate Ext-free MC values'!D2-'Duplicate Ext-free MC values'!D3)&gt;'Error Flags'!D$3,'Duplicate Ext-free MC values'!D3,"")</f>
        <v/>
      </c>
      <c r="E5" s="17" t="str">
        <f>IF(ABS('Duplicate Ext-free MC values'!E2-'Duplicate Ext-free MC values'!E3)&gt;'Error Flags'!E$3,'Duplicate Ext-free MC values'!E3,"")</f>
        <v/>
      </c>
      <c r="F5" s="17" t="str">
        <f>IF(ABS('Duplicate Ext-free MC values'!F2-'Duplicate Ext-free MC values'!F3)&gt;'Error Flags'!F$3,'Duplicate Ext-free MC values'!F3,"")</f>
        <v/>
      </c>
      <c r="G5" s="17" t="str">
        <f>IF(ABS('Duplicate Ext-free MC values'!G2-'Duplicate Ext-free MC values'!G3)&gt;'Error Flags'!G$3,'Duplicate Ext-free MC values'!G3,"")</f>
        <v/>
      </c>
      <c r="H5" s="17" t="str">
        <f>IF(ABS('Duplicate Ext-free MC values'!H2-'Duplicate Ext-free MC values'!H3)&gt;'Error Flags'!H$3,'Duplicate Ext-free MC values'!H3,"")</f>
        <v/>
      </c>
      <c r="I5" s="17" t="str">
        <f>IF(ABS('Duplicate Ext-free MC values'!I2-'Duplicate Ext-free MC values'!I3)&gt;'Error Flags'!I$3,'Duplicate Ext-free MC values'!I3,"")</f>
        <v/>
      </c>
      <c r="J5" s="17" t="str">
        <f>IF(ABS('Duplicate Ext-free MC values'!J2-'Duplicate Ext-free MC values'!J3)&gt;'Error Flags'!J$3,'Duplicate Ext-free MC values'!J3,"")</f>
        <v/>
      </c>
      <c r="K5" s="17" t="str">
        <f>IF(ABS('Duplicate Ext-free MC values'!K2-'Duplicate Ext-free MC values'!K3)&gt;'Error Flags'!K$3,'Duplicate Ext-free MC values'!K3,"")</f>
        <v/>
      </c>
      <c r="L5" s="17" t="str">
        <f>IF(ABS('Duplicate Ext-free MC values'!L2-'Duplicate Ext-free MC values'!L3)&gt;'Error Flags'!L$3,'Duplicate Ext-free MC values'!L3,"")</f>
        <v/>
      </c>
      <c r="M5" s="17" t="str">
        <f>IF(ABS('Duplicate Ext-free MC values'!M2-'Duplicate Ext-free MC values'!M3)&gt;'Error Flags'!M$3,'Duplicate Ext-free MC values'!M3,"")</f>
        <v/>
      </c>
      <c r="N5" s="17" t="str">
        <f>IF(ABS('Duplicate Ext-free MC values'!N2-'Duplicate Ext-free MC values'!N3)&gt;'Error Flags'!N$3,'Duplicate Ext-free MC values'!N3,"")</f>
        <v/>
      </c>
      <c r="O5" s="17" t="str">
        <f>IF(ABS('Duplicate Ext-free MC values'!O2-'Duplicate Ext-free MC values'!O3)&gt;'Error Flags'!O$3,'Duplicate Ext-free MC values'!O3,"")</f>
        <v/>
      </c>
      <c r="P5" s="17" t="str">
        <f>IF(ABS('Duplicate Ext-free MC values'!P2-'Duplicate Ext-free MC values'!P3)&gt;'Error Flags'!P$3,'Duplicate Ext-free MC values'!P3,"")</f>
        <v/>
      </c>
      <c r="Q5" s="17" t="str">
        <f>IF(ABS('Duplicate Ext-free MC values'!Q2-'Duplicate Ext-free MC values'!Q3)&gt;'Error Flags'!Q$3,'Duplicate Ext-free MC values'!Q3,"")</f>
        <v/>
      </c>
    </row>
    <row r="6" spans="1:18">
      <c r="A6" s="1">
        <v>2</v>
      </c>
      <c r="B6" s="1">
        <f>'Duplicate Ext-free MC values'!B4</f>
        <v>0</v>
      </c>
      <c r="C6" s="17" t="str">
        <f>IF(ABS('Duplicate Ext-free MC values'!C4-'Duplicate Ext-free MC values'!C5)&gt;'Error Flags'!C$3,'Duplicate Ext-free MC values'!C4,"")</f>
        <v/>
      </c>
      <c r="D6" s="17" t="str">
        <f>IF(ABS('Duplicate Ext-free MC values'!D4-'Duplicate Ext-free MC values'!D5)&gt;'Error Flags'!D$3,'Duplicate Ext-free MC values'!D4,"")</f>
        <v/>
      </c>
      <c r="E6" s="17" t="str">
        <f>IF(ABS('Duplicate Ext-free MC values'!E4-'Duplicate Ext-free MC values'!E5)&gt;'Error Flags'!E$3,'Duplicate Ext-free MC values'!E4,"")</f>
        <v/>
      </c>
      <c r="F6" s="17" t="str">
        <f>IF(ABS('Duplicate Ext-free MC values'!F4-'Duplicate Ext-free MC values'!F5)&gt;'Error Flags'!F$3,'Duplicate Ext-free MC values'!F4,"")</f>
        <v/>
      </c>
      <c r="G6" s="17" t="str">
        <f>IF(ABS('Duplicate Ext-free MC values'!G4-'Duplicate Ext-free MC values'!G5)&gt;'Error Flags'!G$3,'Duplicate Ext-free MC values'!G4,"")</f>
        <v/>
      </c>
      <c r="H6" s="17" t="str">
        <f>IF(ABS('Duplicate Ext-free MC values'!H4-'Duplicate Ext-free MC values'!H5)&gt;'Error Flags'!H$3,'Duplicate Ext-free MC values'!H4,"")</f>
        <v/>
      </c>
      <c r="I6" s="17" t="str">
        <f>IF(ABS('Duplicate Ext-free MC values'!I4-'Duplicate Ext-free MC values'!I5)&gt;'Error Flags'!I$3,'Duplicate Ext-free MC values'!I4,"")</f>
        <v/>
      </c>
      <c r="J6" s="17" t="str">
        <f>IF(ABS('Duplicate Ext-free MC values'!J4-'Duplicate Ext-free MC values'!J5)&gt;'Error Flags'!J$3,'Duplicate Ext-free MC values'!J4,"")</f>
        <v/>
      </c>
      <c r="K6" s="17" t="str">
        <f>IF(ABS('Duplicate Ext-free MC values'!K4-'Duplicate Ext-free MC values'!K5)&gt;'Error Flags'!K$3,'Duplicate Ext-free MC values'!K4,"")</f>
        <v/>
      </c>
      <c r="L6" s="17" t="str">
        <f>IF(ABS('Duplicate Ext-free MC values'!L4-'Duplicate Ext-free MC values'!L5)&gt;'Error Flags'!L$3,'Duplicate Ext-free MC values'!L4,"")</f>
        <v/>
      </c>
      <c r="M6" s="17" t="str">
        <f>IF(ABS('Duplicate Ext-free MC values'!M4-'Duplicate Ext-free MC values'!M5)&gt;'Error Flags'!M$3,'Duplicate Ext-free MC values'!M4,"")</f>
        <v/>
      </c>
      <c r="N6" s="17" t="str">
        <f>IF(ABS('Duplicate Ext-free MC values'!N4-'Duplicate Ext-free MC values'!N5)&gt;'Error Flags'!N$3,'Duplicate Ext-free MC values'!N4,"")</f>
        <v/>
      </c>
      <c r="O6" s="17" t="str">
        <f>IF(ABS('Duplicate Ext-free MC values'!O4-'Duplicate Ext-free MC values'!O5)&gt;'Error Flags'!O$3,'Duplicate Ext-free MC values'!O4,"")</f>
        <v/>
      </c>
      <c r="P6" s="17" t="str">
        <f>IF(ABS('Duplicate Ext-free MC values'!P4-'Duplicate Ext-free MC values'!P5)&gt;'Error Flags'!P$3,'Duplicate Ext-free MC values'!P4,"")</f>
        <v/>
      </c>
      <c r="Q6" s="17" t="str">
        <f>IF(ABS('Duplicate Ext-free MC values'!Q4-'Duplicate Ext-free MC values'!Q5)&gt;'Error Flags'!Q$3,'Duplicate Ext-free MC values'!Q4,"")</f>
        <v/>
      </c>
    </row>
    <row r="7" spans="1:18">
      <c r="A7" s="1" t="s">
        <v>16</v>
      </c>
      <c r="B7" s="1">
        <f>'Duplicate Ext-free MC values'!B5</f>
        <v>0</v>
      </c>
      <c r="C7" s="17" t="str">
        <f>IF(ABS('Duplicate Ext-free MC values'!C4-'Duplicate Ext-free MC values'!C5)&gt;'Error Flags'!C$3,'Duplicate Ext-free MC values'!C5,"")</f>
        <v/>
      </c>
      <c r="D7" s="17" t="str">
        <f>IF(ABS('Duplicate Ext-free MC values'!D4-'Duplicate Ext-free MC values'!D5)&gt;'Error Flags'!D$3,'Duplicate Ext-free MC values'!D5,"")</f>
        <v/>
      </c>
      <c r="E7" s="17" t="str">
        <f>IF(ABS('Duplicate Ext-free MC values'!E4-'Duplicate Ext-free MC values'!E5)&gt;'Error Flags'!E$3,'Duplicate Ext-free MC values'!E5,"")</f>
        <v/>
      </c>
      <c r="F7" s="17" t="str">
        <f>IF(ABS('Duplicate Ext-free MC values'!F4-'Duplicate Ext-free MC values'!F5)&gt;'Error Flags'!F$3,'Duplicate Ext-free MC values'!F5,"")</f>
        <v/>
      </c>
      <c r="G7" s="17" t="str">
        <f>IF(ABS('Duplicate Ext-free MC values'!G4-'Duplicate Ext-free MC values'!G5)&gt;'Error Flags'!G$3,'Duplicate Ext-free MC values'!G5,"")</f>
        <v/>
      </c>
      <c r="H7" s="17" t="str">
        <f>IF(ABS('Duplicate Ext-free MC values'!H4-'Duplicate Ext-free MC values'!H5)&gt;'Error Flags'!H$3,'Duplicate Ext-free MC values'!H5,"")</f>
        <v/>
      </c>
      <c r="I7" s="17" t="str">
        <f>IF(ABS('Duplicate Ext-free MC values'!I4-'Duplicate Ext-free MC values'!I5)&gt;'Error Flags'!I$3,'Duplicate Ext-free MC values'!I5,"")</f>
        <v/>
      </c>
      <c r="J7" s="17" t="str">
        <f>IF(ABS('Duplicate Ext-free MC values'!J4-'Duplicate Ext-free MC values'!J5)&gt;'Error Flags'!J$3,'Duplicate Ext-free MC values'!J5,"")</f>
        <v/>
      </c>
      <c r="K7" s="17" t="str">
        <f>IF(ABS('Duplicate Ext-free MC values'!K4-'Duplicate Ext-free MC values'!K5)&gt;'Error Flags'!K$3,'Duplicate Ext-free MC values'!K5,"")</f>
        <v/>
      </c>
      <c r="L7" s="17" t="str">
        <f>IF(ABS('Duplicate Ext-free MC values'!L4-'Duplicate Ext-free MC values'!L5)&gt;'Error Flags'!L$3,'Duplicate Ext-free MC values'!L5,"")</f>
        <v/>
      </c>
      <c r="M7" s="17" t="str">
        <f>IF(ABS('Duplicate Ext-free MC values'!M4-'Duplicate Ext-free MC values'!M5)&gt;'Error Flags'!M$3,'Duplicate Ext-free MC values'!M5,"")</f>
        <v/>
      </c>
      <c r="N7" s="17" t="str">
        <f>IF(ABS('Duplicate Ext-free MC values'!N4-'Duplicate Ext-free MC values'!N5)&gt;'Error Flags'!N$3,'Duplicate Ext-free MC values'!N5,"")</f>
        <v/>
      </c>
      <c r="O7" s="17" t="str">
        <f>IF(ABS('Duplicate Ext-free MC values'!O4-'Duplicate Ext-free MC values'!O5)&gt;'Error Flags'!O$3,'Duplicate Ext-free MC values'!O5,"")</f>
        <v/>
      </c>
      <c r="P7" s="17" t="str">
        <f>IF(ABS('Duplicate Ext-free MC values'!P4-'Duplicate Ext-free MC values'!P5)&gt;'Error Flags'!P$3,'Duplicate Ext-free MC values'!P5,"")</f>
        <v/>
      </c>
      <c r="Q7" s="17" t="str">
        <f>IF(ABS('Duplicate Ext-free MC values'!Q4-'Duplicate Ext-free MC values'!Q5)&gt;'Error Flags'!Q$3,'Duplicate Ext-free MC values'!Q5,"")</f>
        <v/>
      </c>
    </row>
    <row r="8" spans="1:18">
      <c r="A8" s="1">
        <v>3</v>
      </c>
      <c r="B8" s="1">
        <f>'Duplicate Ext-free MC values'!B6</f>
        <v>0</v>
      </c>
      <c r="C8" s="17" t="str">
        <f>IF(ABS('Duplicate Ext-free MC values'!C6-'Duplicate Ext-free MC values'!C7)&gt;'Error Flags'!C$3,'Duplicate Ext-free MC values'!C6,"")</f>
        <v/>
      </c>
      <c r="D8" s="17" t="str">
        <f>IF(ABS('Duplicate Ext-free MC values'!D6-'Duplicate Ext-free MC values'!D7)&gt;'Error Flags'!D$3,'Duplicate Ext-free MC values'!D6,"")</f>
        <v/>
      </c>
      <c r="E8" s="17" t="str">
        <f>IF(ABS('Duplicate Ext-free MC values'!E6-'Duplicate Ext-free MC values'!E7)&gt;'Error Flags'!E$3,'Duplicate Ext-free MC values'!E6,"")</f>
        <v/>
      </c>
      <c r="F8" s="17" t="str">
        <f>IF(ABS('Duplicate Ext-free MC values'!F6-'Duplicate Ext-free MC values'!F7)&gt;'Error Flags'!F$3,'Duplicate Ext-free MC values'!F6,"")</f>
        <v/>
      </c>
      <c r="G8" s="17" t="str">
        <f>IF(ABS('Duplicate Ext-free MC values'!G6-'Duplicate Ext-free MC values'!G7)&gt;'Error Flags'!G$3,'Duplicate Ext-free MC values'!G6,"")</f>
        <v/>
      </c>
      <c r="H8" s="17" t="str">
        <f>IF(ABS('Duplicate Ext-free MC values'!H6-'Duplicate Ext-free MC values'!H7)&gt;'Error Flags'!H$3,'Duplicate Ext-free MC values'!H6,"")</f>
        <v/>
      </c>
      <c r="I8" s="17" t="str">
        <f>IF(ABS('Duplicate Ext-free MC values'!I6-'Duplicate Ext-free MC values'!I7)&gt;'Error Flags'!I$3,'Duplicate Ext-free MC values'!I6,"")</f>
        <v/>
      </c>
      <c r="J8" s="17" t="str">
        <f>IF(ABS('Duplicate Ext-free MC values'!J6-'Duplicate Ext-free MC values'!J7)&gt;'Error Flags'!J$3,'Duplicate Ext-free MC values'!J6,"")</f>
        <v/>
      </c>
      <c r="K8" s="17" t="str">
        <f>IF(ABS('Duplicate Ext-free MC values'!K6-'Duplicate Ext-free MC values'!K7)&gt;'Error Flags'!K$3,'Duplicate Ext-free MC values'!K6,"")</f>
        <v/>
      </c>
      <c r="L8" s="17" t="str">
        <f>IF(ABS('Duplicate Ext-free MC values'!L6-'Duplicate Ext-free MC values'!L7)&gt;'Error Flags'!L$3,'Duplicate Ext-free MC values'!L6,"")</f>
        <v/>
      </c>
      <c r="M8" s="17" t="str">
        <f>IF(ABS('Duplicate Ext-free MC values'!M6-'Duplicate Ext-free MC values'!M7)&gt;'Error Flags'!M$3,'Duplicate Ext-free MC values'!M6,"")</f>
        <v/>
      </c>
      <c r="N8" s="17" t="str">
        <f>IF(ABS('Duplicate Ext-free MC values'!N6-'Duplicate Ext-free MC values'!N7)&gt;'Error Flags'!N$3,'Duplicate Ext-free MC values'!N6,"")</f>
        <v/>
      </c>
      <c r="O8" s="17" t="str">
        <f>IF(ABS('Duplicate Ext-free MC values'!O6-'Duplicate Ext-free MC values'!O7)&gt;'Error Flags'!O$3,'Duplicate Ext-free MC values'!O6,"")</f>
        <v/>
      </c>
      <c r="P8" s="17" t="str">
        <f>IF(ABS('Duplicate Ext-free MC values'!P6-'Duplicate Ext-free MC values'!P7)&gt;'Error Flags'!P$3,'Duplicate Ext-free MC values'!P6,"")</f>
        <v/>
      </c>
      <c r="Q8" s="17" t="str">
        <f>IF(ABS('Duplicate Ext-free MC values'!Q6-'Duplicate Ext-free MC values'!Q7)&gt;'Error Flags'!Q$3,'Duplicate Ext-free MC values'!Q6,"")</f>
        <v/>
      </c>
    </row>
    <row r="9" spans="1:18">
      <c r="A9" s="1" t="s">
        <v>17</v>
      </c>
      <c r="B9" s="1">
        <f>'Duplicate Ext-free MC values'!B7</f>
        <v>0</v>
      </c>
      <c r="C9" s="17" t="str">
        <f>IF(ABS('Duplicate Ext-free MC values'!C6-'Duplicate Ext-free MC values'!C7)&gt;'Error Flags'!C$3,'Duplicate Ext-free MC values'!C7,"")</f>
        <v/>
      </c>
      <c r="D9" s="17" t="str">
        <f>IF(ABS('Duplicate Ext-free MC values'!D6-'Duplicate Ext-free MC values'!D7)&gt;'Error Flags'!D$3,'Duplicate Ext-free MC values'!D7,"")</f>
        <v/>
      </c>
      <c r="E9" s="17" t="str">
        <f>IF(ABS('Duplicate Ext-free MC values'!E6-'Duplicate Ext-free MC values'!E7)&gt;'Error Flags'!E$3,'Duplicate Ext-free MC values'!E7,"")</f>
        <v/>
      </c>
      <c r="F9" s="17" t="str">
        <f>IF(ABS('Duplicate Ext-free MC values'!F6-'Duplicate Ext-free MC values'!F7)&gt;'Error Flags'!F$3,'Duplicate Ext-free MC values'!F7,"")</f>
        <v/>
      </c>
      <c r="G9" s="17" t="str">
        <f>IF(ABS('Duplicate Ext-free MC values'!G6-'Duplicate Ext-free MC values'!G7)&gt;'Error Flags'!G$3,'Duplicate Ext-free MC values'!G7,"")</f>
        <v/>
      </c>
      <c r="H9" s="17" t="str">
        <f>IF(ABS('Duplicate Ext-free MC values'!H6-'Duplicate Ext-free MC values'!H7)&gt;'Error Flags'!H$3,'Duplicate Ext-free MC values'!H7,"")</f>
        <v/>
      </c>
      <c r="I9" s="17" t="str">
        <f>IF(ABS('Duplicate Ext-free MC values'!I6-'Duplicate Ext-free MC values'!I7)&gt;'Error Flags'!I$3,'Duplicate Ext-free MC values'!I7,"")</f>
        <v/>
      </c>
      <c r="J9" s="17" t="str">
        <f>IF(ABS('Duplicate Ext-free MC values'!J6-'Duplicate Ext-free MC values'!J7)&gt;'Error Flags'!J$3,'Duplicate Ext-free MC values'!J7,"")</f>
        <v/>
      </c>
      <c r="K9" s="17" t="str">
        <f>IF(ABS('Duplicate Ext-free MC values'!K6-'Duplicate Ext-free MC values'!K7)&gt;'Error Flags'!K$3,'Duplicate Ext-free MC values'!K7,"")</f>
        <v/>
      </c>
      <c r="L9" s="17" t="str">
        <f>IF(ABS('Duplicate Ext-free MC values'!L6-'Duplicate Ext-free MC values'!L7)&gt;'Error Flags'!L$3,'Duplicate Ext-free MC values'!L7,"")</f>
        <v/>
      </c>
      <c r="M9" s="17" t="str">
        <f>IF(ABS('Duplicate Ext-free MC values'!M6-'Duplicate Ext-free MC values'!M7)&gt;'Error Flags'!M$3,'Duplicate Ext-free MC values'!M7,"")</f>
        <v/>
      </c>
      <c r="N9" s="17" t="str">
        <f>IF(ABS('Duplicate Ext-free MC values'!N6-'Duplicate Ext-free MC values'!N7)&gt;'Error Flags'!N$3,'Duplicate Ext-free MC values'!N7,"")</f>
        <v/>
      </c>
      <c r="O9" s="17" t="str">
        <f>IF(ABS('Duplicate Ext-free MC values'!O6-'Duplicate Ext-free MC values'!O7)&gt;'Error Flags'!O$3,'Duplicate Ext-free MC values'!O7,"")</f>
        <v/>
      </c>
      <c r="P9" s="17" t="str">
        <f>IF(ABS('Duplicate Ext-free MC values'!P6-'Duplicate Ext-free MC values'!P7)&gt;'Error Flags'!P$3,'Duplicate Ext-free MC values'!P7,"")</f>
        <v/>
      </c>
      <c r="Q9" s="17" t="str">
        <f>IF(ABS('Duplicate Ext-free MC values'!Q6-'Duplicate Ext-free MC values'!Q7)&gt;'Error Flags'!Q$3,'Duplicate Ext-free MC values'!Q7,"")</f>
        <v/>
      </c>
    </row>
    <row r="10" spans="1:18">
      <c r="A10" s="1">
        <v>4</v>
      </c>
      <c r="B10" s="1">
        <f>'Duplicate Ext-free MC values'!B8</f>
        <v>0</v>
      </c>
      <c r="C10" s="17" t="str">
        <f>IF(ABS('Duplicate Ext-free MC values'!C8-'Duplicate Ext-free MC values'!C9)&gt;'Error Flags'!C$3,'Duplicate Ext-free MC values'!C8,"")</f>
        <v/>
      </c>
      <c r="D10" s="17" t="str">
        <f>IF(ABS('Duplicate Ext-free MC values'!D8-'Duplicate Ext-free MC values'!D9)&gt;'Error Flags'!D$3,'Duplicate Ext-free MC values'!D8,"")</f>
        <v/>
      </c>
      <c r="E10" s="17" t="str">
        <f>IF(ABS('Duplicate Ext-free MC values'!E8-'Duplicate Ext-free MC values'!E9)&gt;'Error Flags'!E$3,'Duplicate Ext-free MC values'!E8,"")</f>
        <v/>
      </c>
      <c r="F10" s="17" t="str">
        <f>IF(ABS('Duplicate Ext-free MC values'!F8-'Duplicate Ext-free MC values'!F9)&gt;'Error Flags'!F$3,'Duplicate Ext-free MC values'!F8,"")</f>
        <v/>
      </c>
      <c r="G10" s="17" t="str">
        <f>IF(ABS('Duplicate Ext-free MC values'!G8-'Duplicate Ext-free MC values'!G9)&gt;'Error Flags'!G$3,'Duplicate Ext-free MC values'!G8,"")</f>
        <v/>
      </c>
      <c r="H10" s="17" t="str">
        <f>IF(ABS('Duplicate Ext-free MC values'!H8-'Duplicate Ext-free MC values'!H9)&gt;'Error Flags'!H$3,'Duplicate Ext-free MC values'!H8,"")</f>
        <v/>
      </c>
      <c r="I10" s="17" t="str">
        <f>IF(ABS('Duplicate Ext-free MC values'!I8-'Duplicate Ext-free MC values'!I9)&gt;'Error Flags'!I$3,'Duplicate Ext-free MC values'!I8,"")</f>
        <v/>
      </c>
      <c r="J10" s="17" t="str">
        <f>IF(ABS('Duplicate Ext-free MC values'!J8-'Duplicate Ext-free MC values'!J9)&gt;'Error Flags'!J$3,'Duplicate Ext-free MC values'!J8,"")</f>
        <v/>
      </c>
      <c r="K10" s="17" t="str">
        <f>IF(ABS('Duplicate Ext-free MC values'!K8-'Duplicate Ext-free MC values'!K9)&gt;'Error Flags'!K$3,'Duplicate Ext-free MC values'!K8,"")</f>
        <v/>
      </c>
      <c r="L10" s="17" t="str">
        <f>IF(ABS('Duplicate Ext-free MC values'!L8-'Duplicate Ext-free MC values'!L9)&gt;'Error Flags'!L$3,'Duplicate Ext-free MC values'!L8,"")</f>
        <v/>
      </c>
      <c r="M10" s="17" t="str">
        <f>IF(ABS('Duplicate Ext-free MC values'!M8-'Duplicate Ext-free MC values'!M9)&gt;'Error Flags'!M$3,'Duplicate Ext-free MC values'!M8,"")</f>
        <v/>
      </c>
      <c r="N10" s="17" t="str">
        <f>IF(ABS('Duplicate Ext-free MC values'!N8-'Duplicate Ext-free MC values'!N9)&gt;'Error Flags'!N$3,'Duplicate Ext-free MC values'!N8,"")</f>
        <v/>
      </c>
      <c r="O10" s="17" t="str">
        <f>IF(ABS('Duplicate Ext-free MC values'!O8-'Duplicate Ext-free MC values'!O9)&gt;'Error Flags'!O$3,'Duplicate Ext-free MC values'!O8,"")</f>
        <v/>
      </c>
      <c r="P10" s="17" t="str">
        <f>IF(ABS('Duplicate Ext-free MC values'!P8-'Duplicate Ext-free MC values'!P9)&gt;'Error Flags'!P$3,'Duplicate Ext-free MC values'!P8,"")</f>
        <v/>
      </c>
      <c r="Q10" s="17" t="str">
        <f>IF(ABS('Duplicate Ext-free MC values'!Q8-'Duplicate Ext-free MC values'!Q9)&gt;'Error Flags'!Q$3,'Duplicate Ext-free MC values'!Q8,"")</f>
        <v/>
      </c>
    </row>
    <row r="11" spans="1:18">
      <c r="A11" s="1" t="s">
        <v>18</v>
      </c>
      <c r="B11" s="1">
        <f>'Duplicate Ext-free MC values'!B9</f>
        <v>0</v>
      </c>
      <c r="C11" s="17" t="str">
        <f>IF(ABS('Duplicate Ext-free MC values'!C8-'Duplicate Ext-free MC values'!C9)&gt;'Error Flags'!C$3,'Duplicate Ext-free MC values'!C9,"")</f>
        <v/>
      </c>
      <c r="D11" s="17" t="str">
        <f>IF(ABS('Duplicate Ext-free MC values'!D8-'Duplicate Ext-free MC values'!D9)&gt;'Error Flags'!D$3,'Duplicate Ext-free MC values'!D9,"")</f>
        <v/>
      </c>
      <c r="E11" s="17" t="str">
        <f>IF(ABS('Duplicate Ext-free MC values'!E8-'Duplicate Ext-free MC values'!E9)&gt;'Error Flags'!E$3,'Duplicate Ext-free MC values'!E9,"")</f>
        <v/>
      </c>
      <c r="F11" s="17" t="str">
        <f>IF(ABS('Duplicate Ext-free MC values'!F8-'Duplicate Ext-free MC values'!F9)&gt;'Error Flags'!F$3,'Duplicate Ext-free MC values'!F9,"")</f>
        <v/>
      </c>
      <c r="G11" s="17" t="str">
        <f>IF(ABS('Duplicate Ext-free MC values'!G8-'Duplicate Ext-free MC values'!G9)&gt;'Error Flags'!G$3,'Duplicate Ext-free MC values'!G9,"")</f>
        <v/>
      </c>
      <c r="H11" s="17" t="str">
        <f>IF(ABS('Duplicate Ext-free MC values'!H8-'Duplicate Ext-free MC values'!H9)&gt;'Error Flags'!H$3,'Duplicate Ext-free MC values'!H9,"")</f>
        <v/>
      </c>
      <c r="I11" s="17" t="str">
        <f>IF(ABS('Duplicate Ext-free MC values'!I8-'Duplicate Ext-free MC values'!I9)&gt;'Error Flags'!I$3,'Duplicate Ext-free MC values'!I9,"")</f>
        <v/>
      </c>
      <c r="J11" s="17" t="str">
        <f>IF(ABS('Duplicate Ext-free MC values'!J8-'Duplicate Ext-free MC values'!J9)&gt;'Error Flags'!J$3,'Duplicate Ext-free MC values'!J9,"")</f>
        <v/>
      </c>
      <c r="K11" s="17" t="str">
        <f>IF(ABS('Duplicate Ext-free MC values'!K8-'Duplicate Ext-free MC values'!K9)&gt;'Error Flags'!K$3,'Duplicate Ext-free MC values'!K9,"")</f>
        <v/>
      </c>
      <c r="L11" s="17" t="str">
        <f>IF(ABS('Duplicate Ext-free MC values'!L8-'Duplicate Ext-free MC values'!L9)&gt;'Error Flags'!L$3,'Duplicate Ext-free MC values'!L9,"")</f>
        <v/>
      </c>
      <c r="M11" s="17" t="str">
        <f>IF(ABS('Duplicate Ext-free MC values'!M8-'Duplicate Ext-free MC values'!M9)&gt;'Error Flags'!M$3,'Duplicate Ext-free MC values'!M9,"")</f>
        <v/>
      </c>
      <c r="N11" s="17" t="str">
        <f>IF(ABS('Duplicate Ext-free MC values'!N8-'Duplicate Ext-free MC values'!N9)&gt;'Error Flags'!N$3,'Duplicate Ext-free MC values'!N9,"")</f>
        <v/>
      </c>
      <c r="O11" s="17" t="str">
        <f>IF(ABS('Duplicate Ext-free MC values'!O8-'Duplicate Ext-free MC values'!O9)&gt;'Error Flags'!O$3,'Duplicate Ext-free MC values'!O9,"")</f>
        <v/>
      </c>
      <c r="P11" s="17" t="str">
        <f>IF(ABS('Duplicate Ext-free MC values'!P8-'Duplicate Ext-free MC values'!P9)&gt;'Error Flags'!P$3,'Duplicate Ext-free MC values'!P9,"")</f>
        <v/>
      </c>
      <c r="Q11" s="17" t="str">
        <f>IF(ABS('Duplicate Ext-free MC values'!Q8-'Duplicate Ext-free MC values'!Q9)&gt;'Error Flags'!Q$3,'Duplicate Ext-free MC values'!Q9,"")</f>
        <v/>
      </c>
    </row>
    <row r="12" spans="1:18">
      <c r="A12" s="1">
        <v>5</v>
      </c>
      <c r="B12" s="1">
        <f>'Duplicate Ext-free MC values'!B10</f>
        <v>0</v>
      </c>
      <c r="C12" s="17" t="str">
        <f>IF(ABS('Duplicate Ext-free MC values'!C10-'Duplicate Ext-free MC values'!C11)&gt;'Error Flags'!C$3,'Duplicate Ext-free MC values'!C10,"")</f>
        <v/>
      </c>
      <c r="D12" s="17" t="str">
        <f>IF(ABS('Duplicate Ext-free MC values'!D10-'Duplicate Ext-free MC values'!D11)&gt;'Error Flags'!D$3,'Duplicate Ext-free MC values'!D10,"")</f>
        <v/>
      </c>
      <c r="E12" s="17" t="str">
        <f>IF(ABS('Duplicate Ext-free MC values'!E10-'Duplicate Ext-free MC values'!E11)&gt;'Error Flags'!E$3,'Duplicate Ext-free MC values'!E10,"")</f>
        <v/>
      </c>
      <c r="F12" s="17" t="str">
        <f>IF(ABS('Duplicate Ext-free MC values'!F10-'Duplicate Ext-free MC values'!F11)&gt;'Error Flags'!F$3,'Duplicate Ext-free MC values'!F10,"")</f>
        <v/>
      </c>
      <c r="G12" s="17" t="str">
        <f>IF(ABS('Duplicate Ext-free MC values'!G10-'Duplicate Ext-free MC values'!G11)&gt;'Error Flags'!G$3,'Duplicate Ext-free MC values'!G10,"")</f>
        <v/>
      </c>
      <c r="H12" s="17" t="str">
        <f>IF(ABS('Duplicate Ext-free MC values'!H10-'Duplicate Ext-free MC values'!H11)&gt;'Error Flags'!H$3,'Duplicate Ext-free MC values'!H10,"")</f>
        <v/>
      </c>
      <c r="I12" s="17" t="str">
        <f>IF(ABS('Duplicate Ext-free MC values'!I10-'Duplicate Ext-free MC values'!I11)&gt;'Error Flags'!I$3,'Duplicate Ext-free MC values'!I10,"")</f>
        <v/>
      </c>
      <c r="J12" s="17" t="str">
        <f>IF(ABS('Duplicate Ext-free MC values'!J10-'Duplicate Ext-free MC values'!J11)&gt;'Error Flags'!J$3,'Duplicate Ext-free MC values'!J10,"")</f>
        <v/>
      </c>
      <c r="K12" s="17" t="str">
        <f>IF(ABS('Duplicate Ext-free MC values'!K10-'Duplicate Ext-free MC values'!K11)&gt;'Error Flags'!K$3,'Duplicate Ext-free MC values'!K10,"")</f>
        <v/>
      </c>
      <c r="L12" s="17" t="str">
        <f>IF(ABS('Duplicate Ext-free MC values'!L10-'Duplicate Ext-free MC values'!L11)&gt;'Error Flags'!L$3,'Duplicate Ext-free MC values'!L10,"")</f>
        <v/>
      </c>
      <c r="M12" s="17" t="str">
        <f>IF(ABS('Duplicate Ext-free MC values'!M10-'Duplicate Ext-free MC values'!M11)&gt;'Error Flags'!M$3,'Duplicate Ext-free MC values'!M10,"")</f>
        <v/>
      </c>
      <c r="N12" s="17" t="str">
        <f>IF(ABS('Duplicate Ext-free MC values'!N10-'Duplicate Ext-free MC values'!N11)&gt;'Error Flags'!N$3,'Duplicate Ext-free MC values'!N10,"")</f>
        <v/>
      </c>
      <c r="O12" s="17" t="str">
        <f>IF(ABS('Duplicate Ext-free MC values'!O10-'Duplicate Ext-free MC values'!O11)&gt;'Error Flags'!O$3,'Duplicate Ext-free MC values'!O10,"")</f>
        <v/>
      </c>
      <c r="P12" s="17" t="str">
        <f>IF(ABS('Duplicate Ext-free MC values'!P10-'Duplicate Ext-free MC values'!P11)&gt;'Error Flags'!P$3,'Duplicate Ext-free MC values'!P10,"")</f>
        <v/>
      </c>
      <c r="Q12" s="17" t="str">
        <f>IF(ABS('Duplicate Ext-free MC values'!Q10-'Duplicate Ext-free MC values'!Q11)&gt;'Error Flags'!Q$3,'Duplicate Ext-free MC values'!Q10,"")</f>
        <v/>
      </c>
    </row>
    <row r="13" spans="1:18">
      <c r="A13" s="1" t="s">
        <v>19</v>
      </c>
      <c r="B13" s="1">
        <f>'Duplicate Ext-free MC values'!B11</f>
        <v>0</v>
      </c>
      <c r="C13" s="17" t="str">
        <f>IF(ABS('Duplicate Ext-free MC values'!C10-'Duplicate Ext-free MC values'!C11)&gt;'Error Flags'!C$3,'Duplicate Ext-free MC values'!C11,"")</f>
        <v/>
      </c>
      <c r="D13" s="17" t="str">
        <f>IF(ABS('Duplicate Ext-free MC values'!D10-'Duplicate Ext-free MC values'!D11)&gt;'Error Flags'!D$3,'Duplicate Ext-free MC values'!D11,"")</f>
        <v/>
      </c>
      <c r="E13" s="17" t="str">
        <f>IF(ABS('Duplicate Ext-free MC values'!E10-'Duplicate Ext-free MC values'!E11)&gt;'Error Flags'!E$3,'Duplicate Ext-free MC values'!E11,"")</f>
        <v/>
      </c>
      <c r="F13" s="17" t="str">
        <f>IF(ABS('Duplicate Ext-free MC values'!F10-'Duplicate Ext-free MC values'!F11)&gt;'Error Flags'!F$3,'Duplicate Ext-free MC values'!F11,"")</f>
        <v/>
      </c>
      <c r="G13" s="17" t="str">
        <f>IF(ABS('Duplicate Ext-free MC values'!G10-'Duplicate Ext-free MC values'!G11)&gt;'Error Flags'!G$3,'Duplicate Ext-free MC values'!G11,"")</f>
        <v/>
      </c>
      <c r="H13" s="17" t="str">
        <f>IF(ABS('Duplicate Ext-free MC values'!H10-'Duplicate Ext-free MC values'!H11)&gt;'Error Flags'!H$3,'Duplicate Ext-free MC values'!H11,"")</f>
        <v/>
      </c>
      <c r="I13" s="17" t="str">
        <f>IF(ABS('Duplicate Ext-free MC values'!I10-'Duplicate Ext-free MC values'!I11)&gt;'Error Flags'!I$3,'Duplicate Ext-free MC values'!I11,"")</f>
        <v/>
      </c>
      <c r="J13" s="17" t="str">
        <f>IF(ABS('Duplicate Ext-free MC values'!J10-'Duplicate Ext-free MC values'!J11)&gt;'Error Flags'!J$3,'Duplicate Ext-free MC values'!J11,"")</f>
        <v/>
      </c>
      <c r="K13" s="17" t="str">
        <f>IF(ABS('Duplicate Ext-free MC values'!K10-'Duplicate Ext-free MC values'!K11)&gt;'Error Flags'!K$3,'Duplicate Ext-free MC values'!K11,"")</f>
        <v/>
      </c>
      <c r="L13" s="17" t="str">
        <f>IF(ABS('Duplicate Ext-free MC values'!L10-'Duplicate Ext-free MC values'!L11)&gt;'Error Flags'!L$3,'Duplicate Ext-free MC values'!L11,"")</f>
        <v/>
      </c>
      <c r="M13" s="17" t="str">
        <f>IF(ABS('Duplicate Ext-free MC values'!M10-'Duplicate Ext-free MC values'!M11)&gt;'Error Flags'!M$3,'Duplicate Ext-free MC values'!M11,"")</f>
        <v/>
      </c>
      <c r="N13" s="17" t="str">
        <f>IF(ABS('Duplicate Ext-free MC values'!N10-'Duplicate Ext-free MC values'!N11)&gt;'Error Flags'!N$3,'Duplicate Ext-free MC values'!N11,"")</f>
        <v/>
      </c>
      <c r="O13" s="17" t="str">
        <f>IF(ABS('Duplicate Ext-free MC values'!O10-'Duplicate Ext-free MC values'!O11)&gt;'Error Flags'!O$3,'Duplicate Ext-free MC values'!O11,"")</f>
        <v/>
      </c>
      <c r="P13" s="17" t="str">
        <f>IF(ABS('Duplicate Ext-free MC values'!P10-'Duplicate Ext-free MC values'!P11)&gt;'Error Flags'!P$3,'Duplicate Ext-free MC values'!P11,"")</f>
        <v/>
      </c>
      <c r="Q13" s="17" t="str">
        <f>IF(ABS('Duplicate Ext-free MC values'!Q10-'Duplicate Ext-free MC values'!Q11)&gt;'Error Flags'!Q$3,'Duplicate Ext-free MC values'!Q11,"")</f>
        <v/>
      </c>
    </row>
    <row r="14" spans="1:18">
      <c r="A14" s="1">
        <v>6</v>
      </c>
      <c r="B14" s="1">
        <f>'Duplicate Ext-free MC values'!B12</f>
        <v>0</v>
      </c>
      <c r="C14" s="17" t="str">
        <f>IF(ABS('Duplicate Ext-free MC values'!C12-'Duplicate Ext-free MC values'!C13)&gt;'Error Flags'!C$3,'Duplicate Ext-free MC values'!C12,"")</f>
        <v/>
      </c>
      <c r="D14" s="17" t="str">
        <f>IF(ABS('Duplicate Ext-free MC values'!D12-'Duplicate Ext-free MC values'!D13)&gt;'Error Flags'!D$3,'Duplicate Ext-free MC values'!D12,"")</f>
        <v/>
      </c>
      <c r="E14" s="17" t="str">
        <f>IF(ABS('Duplicate Ext-free MC values'!E12-'Duplicate Ext-free MC values'!E13)&gt;'Error Flags'!E$3,'Duplicate Ext-free MC values'!E12,"")</f>
        <v/>
      </c>
      <c r="F14" s="17" t="str">
        <f>IF(ABS('Duplicate Ext-free MC values'!F12-'Duplicate Ext-free MC values'!F13)&gt;'Error Flags'!F$3,'Duplicate Ext-free MC values'!F12,"")</f>
        <v/>
      </c>
      <c r="G14" s="17" t="str">
        <f>IF(ABS('Duplicate Ext-free MC values'!G12-'Duplicate Ext-free MC values'!G13)&gt;'Error Flags'!G$3,'Duplicate Ext-free MC values'!G12,"")</f>
        <v/>
      </c>
      <c r="H14" s="17" t="str">
        <f>IF(ABS('Duplicate Ext-free MC values'!H12-'Duplicate Ext-free MC values'!H13)&gt;'Error Flags'!H$3,'Duplicate Ext-free MC values'!H12,"")</f>
        <v/>
      </c>
      <c r="I14" s="17" t="str">
        <f>IF(ABS('Duplicate Ext-free MC values'!I12-'Duplicate Ext-free MC values'!I13)&gt;'Error Flags'!I$3,'Duplicate Ext-free MC values'!I12,"")</f>
        <v/>
      </c>
      <c r="J14" s="17" t="str">
        <f>IF(ABS('Duplicate Ext-free MC values'!J12-'Duplicate Ext-free MC values'!J13)&gt;'Error Flags'!J$3,'Duplicate Ext-free MC values'!J12,"")</f>
        <v/>
      </c>
      <c r="K14" s="17" t="str">
        <f>IF(ABS('Duplicate Ext-free MC values'!K12-'Duplicate Ext-free MC values'!K13)&gt;'Error Flags'!K$3,'Duplicate Ext-free MC values'!K12,"")</f>
        <v/>
      </c>
      <c r="L14" s="17" t="str">
        <f>IF(ABS('Duplicate Ext-free MC values'!L12-'Duplicate Ext-free MC values'!L13)&gt;'Error Flags'!L$3,'Duplicate Ext-free MC values'!L12,"")</f>
        <v/>
      </c>
      <c r="M14" s="17" t="str">
        <f>IF(ABS('Duplicate Ext-free MC values'!M12-'Duplicate Ext-free MC values'!M13)&gt;'Error Flags'!M$3,'Duplicate Ext-free MC values'!M12,"")</f>
        <v/>
      </c>
      <c r="N14" s="17" t="str">
        <f>IF(ABS('Duplicate Ext-free MC values'!N12-'Duplicate Ext-free MC values'!N13)&gt;'Error Flags'!N$3,'Duplicate Ext-free MC values'!N12,"")</f>
        <v/>
      </c>
      <c r="O14" s="17" t="str">
        <f>IF(ABS('Duplicate Ext-free MC values'!O12-'Duplicate Ext-free MC values'!O13)&gt;'Error Flags'!O$3,'Duplicate Ext-free MC values'!O12,"")</f>
        <v/>
      </c>
      <c r="P14" s="17" t="str">
        <f>IF(ABS('Duplicate Ext-free MC values'!P12-'Duplicate Ext-free MC values'!P13)&gt;'Error Flags'!P$3,'Duplicate Ext-free MC values'!P12,"")</f>
        <v/>
      </c>
      <c r="Q14" s="17" t="str">
        <f>IF(ABS('Duplicate Ext-free MC values'!Q12-'Duplicate Ext-free MC values'!Q13)&gt;'Error Flags'!Q$3,'Duplicate Ext-free MC values'!Q12,"")</f>
        <v/>
      </c>
    </row>
    <row r="15" spans="1:18">
      <c r="A15" s="1" t="s">
        <v>20</v>
      </c>
      <c r="B15" s="1">
        <f>'Duplicate Ext-free MC values'!B13</f>
        <v>0</v>
      </c>
      <c r="C15" s="17" t="str">
        <f>IF(ABS('Duplicate Ext-free MC values'!C12-'Duplicate Ext-free MC values'!C13)&gt;'Error Flags'!C$3,'Duplicate Ext-free MC values'!C13,"")</f>
        <v/>
      </c>
      <c r="D15" s="17" t="str">
        <f>IF(ABS('Duplicate Ext-free MC values'!D12-'Duplicate Ext-free MC values'!D13)&gt;'Error Flags'!D$3,'Duplicate Ext-free MC values'!D13,"")</f>
        <v/>
      </c>
      <c r="E15" s="17" t="str">
        <f>IF(ABS('Duplicate Ext-free MC values'!E12-'Duplicate Ext-free MC values'!E13)&gt;'Error Flags'!E$3,'Duplicate Ext-free MC values'!E13,"")</f>
        <v/>
      </c>
      <c r="F15" s="17" t="str">
        <f>IF(ABS('Duplicate Ext-free MC values'!F12-'Duplicate Ext-free MC values'!F13)&gt;'Error Flags'!F$3,'Duplicate Ext-free MC values'!F13,"")</f>
        <v/>
      </c>
      <c r="G15" s="17" t="str">
        <f>IF(ABS('Duplicate Ext-free MC values'!G12-'Duplicate Ext-free MC values'!G13)&gt;'Error Flags'!G$3,'Duplicate Ext-free MC values'!G13,"")</f>
        <v/>
      </c>
      <c r="H15" s="17" t="str">
        <f>IF(ABS('Duplicate Ext-free MC values'!H12-'Duplicate Ext-free MC values'!H13)&gt;'Error Flags'!H$3,'Duplicate Ext-free MC values'!H13,"")</f>
        <v/>
      </c>
      <c r="I15" s="17" t="str">
        <f>IF(ABS('Duplicate Ext-free MC values'!I12-'Duplicate Ext-free MC values'!I13)&gt;'Error Flags'!I$3,'Duplicate Ext-free MC values'!I13,"")</f>
        <v/>
      </c>
      <c r="J15" s="17" t="str">
        <f>IF(ABS('Duplicate Ext-free MC values'!J12-'Duplicate Ext-free MC values'!J13)&gt;'Error Flags'!J$3,'Duplicate Ext-free MC values'!J13,"")</f>
        <v/>
      </c>
      <c r="K15" s="17" t="str">
        <f>IF(ABS('Duplicate Ext-free MC values'!K12-'Duplicate Ext-free MC values'!K13)&gt;'Error Flags'!K$3,'Duplicate Ext-free MC values'!K13,"")</f>
        <v/>
      </c>
      <c r="L15" s="17" t="str">
        <f>IF(ABS('Duplicate Ext-free MC values'!L12-'Duplicate Ext-free MC values'!L13)&gt;'Error Flags'!L$3,'Duplicate Ext-free MC values'!L13,"")</f>
        <v/>
      </c>
      <c r="M15" s="17" t="str">
        <f>IF(ABS('Duplicate Ext-free MC values'!M12-'Duplicate Ext-free MC values'!M13)&gt;'Error Flags'!M$3,'Duplicate Ext-free MC values'!M13,"")</f>
        <v/>
      </c>
      <c r="N15" s="17" t="str">
        <f>IF(ABS('Duplicate Ext-free MC values'!N12-'Duplicate Ext-free MC values'!N13)&gt;'Error Flags'!N$3,'Duplicate Ext-free MC values'!N13,"")</f>
        <v/>
      </c>
      <c r="O15" s="17" t="str">
        <f>IF(ABS('Duplicate Ext-free MC values'!O12-'Duplicate Ext-free MC values'!O13)&gt;'Error Flags'!O$3,'Duplicate Ext-free MC values'!O13,"")</f>
        <v/>
      </c>
      <c r="P15" s="17" t="str">
        <f>IF(ABS('Duplicate Ext-free MC values'!P12-'Duplicate Ext-free MC values'!P13)&gt;'Error Flags'!P$3,'Duplicate Ext-free MC values'!P13,"")</f>
        <v/>
      </c>
      <c r="Q15" s="17" t="str">
        <f>IF(ABS('Duplicate Ext-free MC values'!Q12-'Duplicate Ext-free MC values'!Q13)&gt;'Error Flags'!Q$3,'Duplicate Ext-free MC values'!Q13,"")</f>
        <v/>
      </c>
    </row>
    <row r="16" spans="1:18">
      <c r="A16" s="1">
        <v>7</v>
      </c>
      <c r="B16" s="1">
        <f>'Duplicate Ext-free MC values'!B14</f>
        <v>0</v>
      </c>
      <c r="C16" s="17" t="str">
        <f>IF(ABS('Duplicate Ext-free MC values'!C14-'Duplicate Ext-free MC values'!C15)&gt;'Error Flags'!C$3,'Duplicate Ext-free MC values'!C14,"")</f>
        <v/>
      </c>
      <c r="D16" s="17" t="str">
        <f>IF(ABS('Duplicate Ext-free MC values'!D14-'Duplicate Ext-free MC values'!D15)&gt;'Error Flags'!D$3,'Duplicate Ext-free MC values'!D14,"")</f>
        <v/>
      </c>
      <c r="E16" s="17" t="str">
        <f>IF(ABS('Duplicate Ext-free MC values'!E14-'Duplicate Ext-free MC values'!E15)&gt;'Error Flags'!E$3,'Duplicate Ext-free MC values'!E14,"")</f>
        <v/>
      </c>
      <c r="F16" s="17" t="str">
        <f>IF(ABS('Duplicate Ext-free MC values'!F14-'Duplicate Ext-free MC values'!F15)&gt;'Error Flags'!F$3,'Duplicate Ext-free MC values'!F14,"")</f>
        <v/>
      </c>
      <c r="G16" s="17" t="str">
        <f>IF(ABS('Duplicate Ext-free MC values'!G14-'Duplicate Ext-free MC values'!G15)&gt;'Error Flags'!G$3,'Duplicate Ext-free MC values'!G14,"")</f>
        <v/>
      </c>
      <c r="H16" s="17" t="str">
        <f>IF(ABS('Duplicate Ext-free MC values'!H14-'Duplicate Ext-free MC values'!H15)&gt;'Error Flags'!H$3,'Duplicate Ext-free MC values'!H14,"")</f>
        <v/>
      </c>
      <c r="I16" s="17" t="str">
        <f>IF(ABS('Duplicate Ext-free MC values'!I14-'Duplicate Ext-free MC values'!I15)&gt;'Error Flags'!I$3,'Duplicate Ext-free MC values'!I14,"")</f>
        <v/>
      </c>
      <c r="J16" s="17" t="str">
        <f>IF(ABS('Duplicate Ext-free MC values'!J14-'Duplicate Ext-free MC values'!J15)&gt;'Error Flags'!J$3,'Duplicate Ext-free MC values'!J14,"")</f>
        <v/>
      </c>
      <c r="K16" s="17" t="str">
        <f>IF(ABS('Duplicate Ext-free MC values'!K14-'Duplicate Ext-free MC values'!K15)&gt;'Error Flags'!K$3,'Duplicate Ext-free MC values'!K14,"")</f>
        <v/>
      </c>
      <c r="L16" s="17" t="str">
        <f>IF(ABS('Duplicate Ext-free MC values'!L14-'Duplicate Ext-free MC values'!L15)&gt;'Error Flags'!L$3,'Duplicate Ext-free MC values'!L14,"")</f>
        <v/>
      </c>
      <c r="M16" s="17" t="str">
        <f>IF(ABS('Duplicate Ext-free MC values'!M14-'Duplicate Ext-free MC values'!M15)&gt;'Error Flags'!M$3,'Duplicate Ext-free MC values'!M14,"")</f>
        <v/>
      </c>
      <c r="N16" s="17" t="str">
        <f>IF(ABS('Duplicate Ext-free MC values'!N14-'Duplicate Ext-free MC values'!N15)&gt;'Error Flags'!N$3,'Duplicate Ext-free MC values'!N14,"")</f>
        <v/>
      </c>
      <c r="O16" s="17" t="str">
        <f>IF(ABS('Duplicate Ext-free MC values'!O14-'Duplicate Ext-free MC values'!O15)&gt;'Error Flags'!O$3,'Duplicate Ext-free MC values'!O14,"")</f>
        <v/>
      </c>
      <c r="P16" s="17" t="str">
        <f>IF(ABS('Duplicate Ext-free MC values'!P14-'Duplicate Ext-free MC values'!P15)&gt;'Error Flags'!P$3,'Duplicate Ext-free MC values'!P14,"")</f>
        <v/>
      </c>
      <c r="Q16" s="17" t="str">
        <f>IF(ABS('Duplicate Ext-free MC values'!Q14-'Duplicate Ext-free MC values'!Q15)&gt;'Error Flags'!Q$3,'Duplicate Ext-free MC values'!Q14,"")</f>
        <v/>
      </c>
    </row>
    <row r="17" spans="1:17">
      <c r="A17" s="1" t="s">
        <v>21</v>
      </c>
      <c r="B17" s="1">
        <f>'Duplicate Ext-free MC values'!B15</f>
        <v>0</v>
      </c>
      <c r="C17" s="17" t="str">
        <f>IF(ABS('Duplicate Ext-free MC values'!C14-'Duplicate Ext-free MC values'!C15)&gt;'Error Flags'!C$3,'Duplicate Ext-free MC values'!C15,"")</f>
        <v/>
      </c>
      <c r="D17" s="17" t="str">
        <f>IF(ABS('Duplicate Ext-free MC values'!D14-'Duplicate Ext-free MC values'!D15)&gt;'Error Flags'!D$3,'Duplicate Ext-free MC values'!D15,"")</f>
        <v/>
      </c>
      <c r="E17" s="17" t="str">
        <f>IF(ABS('Duplicate Ext-free MC values'!E14-'Duplicate Ext-free MC values'!E15)&gt;'Error Flags'!E$3,'Duplicate Ext-free MC values'!E15,"")</f>
        <v/>
      </c>
      <c r="F17" s="17" t="str">
        <f>IF(ABS('Duplicate Ext-free MC values'!F14-'Duplicate Ext-free MC values'!F15)&gt;'Error Flags'!F$3,'Duplicate Ext-free MC values'!F15,"")</f>
        <v/>
      </c>
      <c r="G17" s="17" t="str">
        <f>IF(ABS('Duplicate Ext-free MC values'!G14-'Duplicate Ext-free MC values'!G15)&gt;'Error Flags'!G$3,'Duplicate Ext-free MC values'!G15,"")</f>
        <v/>
      </c>
      <c r="H17" s="17" t="str">
        <f>IF(ABS('Duplicate Ext-free MC values'!H14-'Duplicate Ext-free MC values'!H15)&gt;'Error Flags'!H$3,'Duplicate Ext-free MC values'!H15,"")</f>
        <v/>
      </c>
      <c r="I17" s="17" t="str">
        <f>IF(ABS('Duplicate Ext-free MC values'!I14-'Duplicate Ext-free MC values'!I15)&gt;'Error Flags'!I$3,'Duplicate Ext-free MC values'!I15,"")</f>
        <v/>
      </c>
      <c r="J17" s="17" t="str">
        <f>IF(ABS('Duplicate Ext-free MC values'!J14-'Duplicate Ext-free MC values'!J15)&gt;'Error Flags'!J$3,'Duplicate Ext-free MC values'!J15,"")</f>
        <v/>
      </c>
      <c r="K17" s="17" t="str">
        <f>IF(ABS('Duplicate Ext-free MC values'!K14-'Duplicate Ext-free MC values'!K15)&gt;'Error Flags'!K$3,'Duplicate Ext-free MC values'!K15,"")</f>
        <v/>
      </c>
      <c r="L17" s="17" t="str">
        <f>IF(ABS('Duplicate Ext-free MC values'!L14-'Duplicate Ext-free MC values'!L15)&gt;'Error Flags'!L$3,'Duplicate Ext-free MC values'!L15,"")</f>
        <v/>
      </c>
      <c r="M17" s="17" t="str">
        <f>IF(ABS('Duplicate Ext-free MC values'!M14-'Duplicate Ext-free MC values'!M15)&gt;'Error Flags'!M$3,'Duplicate Ext-free MC values'!M15,"")</f>
        <v/>
      </c>
      <c r="N17" s="17" t="str">
        <f>IF(ABS('Duplicate Ext-free MC values'!N14-'Duplicate Ext-free MC values'!N15)&gt;'Error Flags'!N$3,'Duplicate Ext-free MC values'!N15,"")</f>
        <v/>
      </c>
      <c r="O17" s="17" t="str">
        <f>IF(ABS('Duplicate Ext-free MC values'!O14-'Duplicate Ext-free MC values'!O15)&gt;'Error Flags'!O$3,'Duplicate Ext-free MC values'!O15,"")</f>
        <v/>
      </c>
      <c r="P17" s="17" t="str">
        <f>IF(ABS('Duplicate Ext-free MC values'!P14-'Duplicate Ext-free MC values'!P15)&gt;'Error Flags'!P$3,'Duplicate Ext-free MC values'!P15,"")</f>
        <v/>
      </c>
      <c r="Q17" s="17" t="str">
        <f>IF(ABS('Duplicate Ext-free MC values'!Q14-'Duplicate Ext-free MC values'!Q15)&gt;'Error Flags'!Q$3,'Duplicate Ext-free MC values'!Q15,"")</f>
        <v/>
      </c>
    </row>
    <row r="18" spans="1:17">
      <c r="A18" s="1">
        <v>8</v>
      </c>
      <c r="B18" s="1">
        <f>'Duplicate Ext-free MC values'!B16</f>
        <v>0</v>
      </c>
      <c r="C18" s="17" t="str">
        <f>IF(ABS('Duplicate Ext-free MC values'!C16-'Duplicate Ext-free MC values'!C17)&gt;'Error Flags'!C$3,'Duplicate Ext-free MC values'!C16,"")</f>
        <v/>
      </c>
      <c r="D18" s="17" t="str">
        <f>IF(ABS('Duplicate Ext-free MC values'!D16-'Duplicate Ext-free MC values'!D17)&gt;'Error Flags'!D$3,'Duplicate Ext-free MC values'!D16,"")</f>
        <v/>
      </c>
      <c r="E18" s="17" t="str">
        <f>IF(ABS('Duplicate Ext-free MC values'!E16-'Duplicate Ext-free MC values'!E17)&gt;'Error Flags'!E$3,'Duplicate Ext-free MC values'!E16,"")</f>
        <v/>
      </c>
      <c r="F18" s="17" t="str">
        <f>IF(ABS('Duplicate Ext-free MC values'!F16-'Duplicate Ext-free MC values'!F17)&gt;'Error Flags'!F$3,'Duplicate Ext-free MC values'!F16,"")</f>
        <v/>
      </c>
      <c r="G18" s="17" t="str">
        <f>IF(ABS('Duplicate Ext-free MC values'!G16-'Duplicate Ext-free MC values'!G17)&gt;'Error Flags'!G$3,'Duplicate Ext-free MC values'!G16,"")</f>
        <v/>
      </c>
      <c r="H18" s="17" t="str">
        <f>IF(ABS('Duplicate Ext-free MC values'!H16-'Duplicate Ext-free MC values'!H17)&gt;'Error Flags'!H$3,'Duplicate Ext-free MC values'!H16,"")</f>
        <v/>
      </c>
      <c r="I18" s="17" t="str">
        <f>IF(ABS('Duplicate Ext-free MC values'!I16-'Duplicate Ext-free MC values'!I17)&gt;'Error Flags'!I$3,'Duplicate Ext-free MC values'!I16,"")</f>
        <v/>
      </c>
      <c r="J18" s="17" t="str">
        <f>IF(ABS('Duplicate Ext-free MC values'!J16-'Duplicate Ext-free MC values'!J17)&gt;'Error Flags'!J$3,'Duplicate Ext-free MC values'!J16,"")</f>
        <v/>
      </c>
      <c r="K18" s="17" t="str">
        <f>IF(ABS('Duplicate Ext-free MC values'!K16-'Duplicate Ext-free MC values'!K17)&gt;'Error Flags'!K$3,'Duplicate Ext-free MC values'!K16,"")</f>
        <v/>
      </c>
      <c r="L18" s="17" t="str">
        <f>IF(ABS('Duplicate Ext-free MC values'!L16-'Duplicate Ext-free MC values'!L17)&gt;'Error Flags'!L$3,'Duplicate Ext-free MC values'!L16,"")</f>
        <v/>
      </c>
      <c r="M18" s="17" t="str">
        <f>IF(ABS('Duplicate Ext-free MC values'!M16-'Duplicate Ext-free MC values'!M17)&gt;'Error Flags'!M$3,'Duplicate Ext-free MC values'!M16,"")</f>
        <v/>
      </c>
      <c r="N18" s="17" t="str">
        <f>IF(ABS('Duplicate Ext-free MC values'!N16-'Duplicate Ext-free MC values'!N17)&gt;'Error Flags'!N$3,'Duplicate Ext-free MC values'!N16,"")</f>
        <v/>
      </c>
      <c r="O18" s="17" t="str">
        <f>IF(ABS('Duplicate Ext-free MC values'!O16-'Duplicate Ext-free MC values'!O17)&gt;'Error Flags'!O$3,'Duplicate Ext-free MC values'!O16,"")</f>
        <v/>
      </c>
      <c r="P18" s="17" t="str">
        <f>IF(ABS('Duplicate Ext-free MC values'!P16-'Duplicate Ext-free MC values'!P17)&gt;'Error Flags'!P$3,'Duplicate Ext-free MC values'!P16,"")</f>
        <v/>
      </c>
      <c r="Q18" s="17" t="str">
        <f>IF(ABS('Duplicate Ext-free MC values'!Q16-'Duplicate Ext-free MC values'!Q17)&gt;'Error Flags'!Q$3,'Duplicate Ext-free MC values'!Q16,"")</f>
        <v/>
      </c>
    </row>
    <row r="19" spans="1:17">
      <c r="A19" s="1" t="s">
        <v>22</v>
      </c>
      <c r="B19" s="1">
        <f>'Duplicate Ext-free MC values'!B17</f>
        <v>0</v>
      </c>
      <c r="C19" s="17" t="str">
        <f>IF(ABS('Duplicate Ext-free MC values'!C16-'Duplicate Ext-free MC values'!C17)&gt;'Error Flags'!C$3,'Duplicate Ext-free MC values'!C17,"")</f>
        <v/>
      </c>
      <c r="D19" s="17" t="str">
        <f>IF(ABS('Duplicate Ext-free MC values'!D16-'Duplicate Ext-free MC values'!D17)&gt;'Error Flags'!D$3,'Duplicate Ext-free MC values'!D17,"")</f>
        <v/>
      </c>
      <c r="E19" s="17" t="str">
        <f>IF(ABS('Duplicate Ext-free MC values'!E16-'Duplicate Ext-free MC values'!E17)&gt;'Error Flags'!E$3,'Duplicate Ext-free MC values'!E17,"")</f>
        <v/>
      </c>
      <c r="F19" s="17" t="str">
        <f>IF(ABS('Duplicate Ext-free MC values'!F16-'Duplicate Ext-free MC values'!F17)&gt;'Error Flags'!F$3,'Duplicate Ext-free MC values'!F17,"")</f>
        <v/>
      </c>
      <c r="G19" s="17" t="str">
        <f>IF(ABS('Duplicate Ext-free MC values'!G16-'Duplicate Ext-free MC values'!G17)&gt;'Error Flags'!G$3,'Duplicate Ext-free MC values'!G17,"")</f>
        <v/>
      </c>
      <c r="H19" s="17" t="str">
        <f>IF(ABS('Duplicate Ext-free MC values'!H16-'Duplicate Ext-free MC values'!H17)&gt;'Error Flags'!H$3,'Duplicate Ext-free MC values'!H17,"")</f>
        <v/>
      </c>
      <c r="I19" s="17" t="str">
        <f>IF(ABS('Duplicate Ext-free MC values'!I16-'Duplicate Ext-free MC values'!I17)&gt;'Error Flags'!I$3,'Duplicate Ext-free MC values'!I17,"")</f>
        <v/>
      </c>
      <c r="J19" s="17" t="str">
        <f>IF(ABS('Duplicate Ext-free MC values'!J16-'Duplicate Ext-free MC values'!J17)&gt;'Error Flags'!J$3,'Duplicate Ext-free MC values'!J17,"")</f>
        <v/>
      </c>
      <c r="K19" s="17" t="str">
        <f>IF(ABS('Duplicate Ext-free MC values'!K16-'Duplicate Ext-free MC values'!K17)&gt;'Error Flags'!K$3,'Duplicate Ext-free MC values'!K17,"")</f>
        <v/>
      </c>
      <c r="L19" s="17" t="str">
        <f>IF(ABS('Duplicate Ext-free MC values'!L16-'Duplicate Ext-free MC values'!L17)&gt;'Error Flags'!L$3,'Duplicate Ext-free MC values'!L17,"")</f>
        <v/>
      </c>
      <c r="M19" s="17" t="str">
        <f>IF(ABS('Duplicate Ext-free MC values'!M16-'Duplicate Ext-free MC values'!M17)&gt;'Error Flags'!M$3,'Duplicate Ext-free MC values'!M17,"")</f>
        <v/>
      </c>
      <c r="N19" s="17" t="str">
        <f>IF(ABS('Duplicate Ext-free MC values'!N16-'Duplicate Ext-free MC values'!N17)&gt;'Error Flags'!N$3,'Duplicate Ext-free MC values'!N17,"")</f>
        <v/>
      </c>
      <c r="O19" s="17" t="str">
        <f>IF(ABS('Duplicate Ext-free MC values'!O16-'Duplicate Ext-free MC values'!O17)&gt;'Error Flags'!O$3,'Duplicate Ext-free MC values'!O17,"")</f>
        <v/>
      </c>
      <c r="P19" s="17" t="str">
        <f>IF(ABS('Duplicate Ext-free MC values'!P16-'Duplicate Ext-free MC values'!P17)&gt;'Error Flags'!P$3,'Duplicate Ext-free MC values'!P17,"")</f>
        <v/>
      </c>
      <c r="Q19" s="17" t="str">
        <f>IF(ABS('Duplicate Ext-free MC values'!Q16-'Duplicate Ext-free MC values'!Q17)&gt;'Error Flags'!Q$3,'Duplicate Ext-free MC values'!Q17,"")</f>
        <v/>
      </c>
    </row>
    <row r="20" spans="1:17">
      <c r="A20" s="1">
        <v>9</v>
      </c>
      <c r="B20" s="1">
        <f>'Duplicate Ext-free MC values'!B18</f>
        <v>0</v>
      </c>
      <c r="C20" s="17" t="str">
        <f>IF(ABS('Duplicate Ext-free MC values'!C18-'Duplicate Ext-free MC values'!C19)&gt;'Error Flags'!C$3,'Duplicate Ext-free MC values'!C18,"")</f>
        <v/>
      </c>
      <c r="D20" s="17" t="str">
        <f>IF(ABS('Duplicate Ext-free MC values'!D18-'Duplicate Ext-free MC values'!D19)&gt;'Error Flags'!D$3,'Duplicate Ext-free MC values'!D18,"")</f>
        <v/>
      </c>
      <c r="E20" s="17" t="str">
        <f>IF(ABS('Duplicate Ext-free MC values'!E18-'Duplicate Ext-free MC values'!E19)&gt;'Error Flags'!E$3,'Duplicate Ext-free MC values'!E18,"")</f>
        <v/>
      </c>
      <c r="F20" s="17" t="str">
        <f>IF(ABS('Duplicate Ext-free MC values'!F18-'Duplicate Ext-free MC values'!F19)&gt;'Error Flags'!F$3,'Duplicate Ext-free MC values'!F18,"")</f>
        <v/>
      </c>
      <c r="G20" s="17" t="str">
        <f>IF(ABS('Duplicate Ext-free MC values'!G18-'Duplicate Ext-free MC values'!G19)&gt;'Error Flags'!G$3,'Duplicate Ext-free MC values'!G18,"")</f>
        <v/>
      </c>
      <c r="H20" s="17" t="str">
        <f>IF(ABS('Duplicate Ext-free MC values'!H18-'Duplicate Ext-free MC values'!H19)&gt;'Error Flags'!H$3,'Duplicate Ext-free MC values'!H18,"")</f>
        <v/>
      </c>
      <c r="I20" s="17" t="str">
        <f>IF(ABS('Duplicate Ext-free MC values'!I18-'Duplicate Ext-free MC values'!I19)&gt;'Error Flags'!I$3,'Duplicate Ext-free MC values'!I18,"")</f>
        <v/>
      </c>
      <c r="J20" s="17" t="str">
        <f>IF(ABS('Duplicate Ext-free MC values'!J18-'Duplicate Ext-free MC values'!J19)&gt;'Error Flags'!J$3,'Duplicate Ext-free MC values'!J18,"")</f>
        <v/>
      </c>
      <c r="K20" s="17" t="str">
        <f>IF(ABS('Duplicate Ext-free MC values'!K18-'Duplicate Ext-free MC values'!K19)&gt;'Error Flags'!K$3,'Duplicate Ext-free MC values'!K18,"")</f>
        <v/>
      </c>
      <c r="L20" s="17" t="str">
        <f>IF(ABS('Duplicate Ext-free MC values'!L18-'Duplicate Ext-free MC values'!L19)&gt;'Error Flags'!L$3,'Duplicate Ext-free MC values'!L18,"")</f>
        <v/>
      </c>
      <c r="M20" s="17" t="str">
        <f>IF(ABS('Duplicate Ext-free MC values'!M18-'Duplicate Ext-free MC values'!M19)&gt;'Error Flags'!M$3,'Duplicate Ext-free MC values'!M18,"")</f>
        <v/>
      </c>
      <c r="N20" s="17" t="str">
        <f>IF(ABS('Duplicate Ext-free MC values'!N18-'Duplicate Ext-free MC values'!N19)&gt;'Error Flags'!N$3,'Duplicate Ext-free MC values'!N18,"")</f>
        <v/>
      </c>
      <c r="O20" s="17" t="str">
        <f>IF(ABS('Duplicate Ext-free MC values'!O18-'Duplicate Ext-free MC values'!O19)&gt;'Error Flags'!O$3,'Duplicate Ext-free MC values'!O18,"")</f>
        <v/>
      </c>
      <c r="P20" s="17" t="str">
        <f>IF(ABS('Duplicate Ext-free MC values'!P18-'Duplicate Ext-free MC values'!P19)&gt;'Error Flags'!P$3,'Duplicate Ext-free MC values'!P18,"")</f>
        <v/>
      </c>
      <c r="Q20" s="17" t="str">
        <f>IF(ABS('Duplicate Ext-free MC values'!Q18-'Duplicate Ext-free MC values'!Q19)&gt;'Error Flags'!Q$3,'Duplicate Ext-free MC values'!Q18,"")</f>
        <v/>
      </c>
    </row>
    <row r="21" spans="1:17">
      <c r="A21" s="1" t="s">
        <v>23</v>
      </c>
      <c r="B21" s="1">
        <f>'Duplicate Ext-free MC values'!B19</f>
        <v>0</v>
      </c>
      <c r="C21" s="17" t="str">
        <f>IF(ABS('Duplicate Ext-free MC values'!C18-'Duplicate Ext-free MC values'!C19)&gt;'Error Flags'!C$3,'Duplicate Ext-free MC values'!C19,"")</f>
        <v/>
      </c>
      <c r="D21" s="17" t="str">
        <f>IF(ABS('Duplicate Ext-free MC values'!D18-'Duplicate Ext-free MC values'!D19)&gt;'Error Flags'!D$3,'Duplicate Ext-free MC values'!D19,"")</f>
        <v/>
      </c>
      <c r="E21" s="17" t="str">
        <f>IF(ABS('Duplicate Ext-free MC values'!E18-'Duplicate Ext-free MC values'!E19)&gt;'Error Flags'!E$3,'Duplicate Ext-free MC values'!E19,"")</f>
        <v/>
      </c>
      <c r="F21" s="17" t="str">
        <f>IF(ABS('Duplicate Ext-free MC values'!F18-'Duplicate Ext-free MC values'!F19)&gt;'Error Flags'!F$3,'Duplicate Ext-free MC values'!F19,"")</f>
        <v/>
      </c>
      <c r="G21" s="17" t="str">
        <f>IF(ABS('Duplicate Ext-free MC values'!G18-'Duplicate Ext-free MC values'!G19)&gt;'Error Flags'!G$3,'Duplicate Ext-free MC values'!G19,"")</f>
        <v/>
      </c>
      <c r="H21" s="17" t="str">
        <f>IF(ABS('Duplicate Ext-free MC values'!H18-'Duplicate Ext-free MC values'!H19)&gt;'Error Flags'!H$3,'Duplicate Ext-free MC values'!H19,"")</f>
        <v/>
      </c>
      <c r="I21" s="17" t="str">
        <f>IF(ABS('Duplicate Ext-free MC values'!I18-'Duplicate Ext-free MC values'!I19)&gt;'Error Flags'!I$3,'Duplicate Ext-free MC values'!I19,"")</f>
        <v/>
      </c>
      <c r="J21" s="17" t="str">
        <f>IF(ABS('Duplicate Ext-free MC values'!J18-'Duplicate Ext-free MC values'!J19)&gt;'Error Flags'!J$3,'Duplicate Ext-free MC values'!J19,"")</f>
        <v/>
      </c>
      <c r="K21" s="17" t="str">
        <f>IF(ABS('Duplicate Ext-free MC values'!K18-'Duplicate Ext-free MC values'!K19)&gt;'Error Flags'!K$3,'Duplicate Ext-free MC values'!K19,"")</f>
        <v/>
      </c>
      <c r="L21" s="17" t="str">
        <f>IF(ABS('Duplicate Ext-free MC values'!L18-'Duplicate Ext-free MC values'!L19)&gt;'Error Flags'!L$3,'Duplicate Ext-free MC values'!L19,"")</f>
        <v/>
      </c>
      <c r="M21" s="17" t="str">
        <f>IF(ABS('Duplicate Ext-free MC values'!M18-'Duplicate Ext-free MC values'!M19)&gt;'Error Flags'!M$3,'Duplicate Ext-free MC values'!M19,"")</f>
        <v/>
      </c>
      <c r="N21" s="17" t="str">
        <f>IF(ABS('Duplicate Ext-free MC values'!N18-'Duplicate Ext-free MC values'!N19)&gt;'Error Flags'!N$3,'Duplicate Ext-free MC values'!N19,"")</f>
        <v/>
      </c>
      <c r="O21" s="17" t="str">
        <f>IF(ABS('Duplicate Ext-free MC values'!O18-'Duplicate Ext-free MC values'!O19)&gt;'Error Flags'!O$3,'Duplicate Ext-free MC values'!O19,"")</f>
        <v/>
      </c>
      <c r="P21" s="17" t="str">
        <f>IF(ABS('Duplicate Ext-free MC values'!P18-'Duplicate Ext-free MC values'!P19)&gt;'Error Flags'!P$3,'Duplicate Ext-free MC values'!P19,"")</f>
        <v/>
      </c>
      <c r="Q21" s="17" t="str">
        <f>IF(ABS('Duplicate Ext-free MC values'!Q18-'Duplicate Ext-free MC values'!Q19)&gt;'Error Flags'!Q$3,'Duplicate Ext-free MC values'!Q19,"")</f>
        <v/>
      </c>
    </row>
    <row r="22" spans="1:17">
      <c r="A22" s="1">
        <v>10</v>
      </c>
      <c r="B22" s="1">
        <f>'Duplicate Ext-free MC values'!B20</f>
        <v>0</v>
      </c>
      <c r="C22" s="17" t="str">
        <f>IF(ABS('Duplicate Ext-free MC values'!C20-'Duplicate Ext-free MC values'!C21)&gt;'Error Flags'!C$3,'Duplicate Ext-free MC values'!C20,"")</f>
        <v/>
      </c>
      <c r="D22" s="17" t="str">
        <f>IF(ABS('Duplicate Ext-free MC values'!D20-'Duplicate Ext-free MC values'!D21)&gt;'Error Flags'!D$3,'Duplicate Ext-free MC values'!D20,"")</f>
        <v/>
      </c>
      <c r="E22" s="17" t="str">
        <f>IF(ABS('Duplicate Ext-free MC values'!E20-'Duplicate Ext-free MC values'!E21)&gt;'Error Flags'!E$3,'Duplicate Ext-free MC values'!E20,"")</f>
        <v/>
      </c>
      <c r="F22" s="17" t="str">
        <f>IF(ABS('Duplicate Ext-free MC values'!F20-'Duplicate Ext-free MC values'!F21)&gt;'Error Flags'!F$3,'Duplicate Ext-free MC values'!F20,"")</f>
        <v/>
      </c>
      <c r="G22" s="17" t="str">
        <f>IF(ABS('Duplicate Ext-free MC values'!G20-'Duplicate Ext-free MC values'!G21)&gt;'Error Flags'!G$3,'Duplicate Ext-free MC values'!G20,"")</f>
        <v/>
      </c>
      <c r="H22" s="17" t="str">
        <f>IF(ABS('Duplicate Ext-free MC values'!H20-'Duplicate Ext-free MC values'!H21)&gt;'Error Flags'!H$3,'Duplicate Ext-free MC values'!H20,"")</f>
        <v/>
      </c>
      <c r="I22" s="17" t="str">
        <f>IF(ABS('Duplicate Ext-free MC values'!I20-'Duplicate Ext-free MC values'!I21)&gt;'Error Flags'!I$3,'Duplicate Ext-free MC values'!I20,"")</f>
        <v/>
      </c>
      <c r="J22" s="17" t="str">
        <f>IF(ABS('Duplicate Ext-free MC values'!J20-'Duplicate Ext-free MC values'!J21)&gt;'Error Flags'!J$3,'Duplicate Ext-free MC values'!J20,"")</f>
        <v/>
      </c>
      <c r="K22" s="17" t="str">
        <f>IF(ABS('Duplicate Ext-free MC values'!K20-'Duplicate Ext-free MC values'!K21)&gt;'Error Flags'!K$3,'Duplicate Ext-free MC values'!K20,"")</f>
        <v/>
      </c>
      <c r="L22" s="17" t="str">
        <f>IF(ABS('Duplicate Ext-free MC values'!L20-'Duplicate Ext-free MC values'!L21)&gt;'Error Flags'!L$3,'Duplicate Ext-free MC values'!L20,"")</f>
        <v/>
      </c>
      <c r="M22" s="17" t="str">
        <f>IF(ABS('Duplicate Ext-free MC values'!M20-'Duplicate Ext-free MC values'!M21)&gt;'Error Flags'!M$3,'Duplicate Ext-free MC values'!M20,"")</f>
        <v/>
      </c>
      <c r="N22" s="17" t="str">
        <f>IF(ABS('Duplicate Ext-free MC values'!N20-'Duplicate Ext-free MC values'!N21)&gt;'Error Flags'!N$3,'Duplicate Ext-free MC values'!N20,"")</f>
        <v/>
      </c>
      <c r="O22" s="17" t="str">
        <f>IF(ABS('Duplicate Ext-free MC values'!O20-'Duplicate Ext-free MC values'!O21)&gt;'Error Flags'!O$3,'Duplicate Ext-free MC values'!O20,"")</f>
        <v/>
      </c>
      <c r="P22" s="17" t="str">
        <f>IF(ABS('Duplicate Ext-free MC values'!P20-'Duplicate Ext-free MC values'!P21)&gt;'Error Flags'!P$3,'Duplicate Ext-free MC values'!P20,"")</f>
        <v/>
      </c>
      <c r="Q22" s="17" t="str">
        <f>IF(ABS('Duplicate Ext-free MC values'!Q20-'Duplicate Ext-free MC values'!Q21)&gt;'Error Flags'!Q$3,'Duplicate Ext-free MC values'!Q20,"")</f>
        <v/>
      </c>
    </row>
    <row r="23" spans="1:17">
      <c r="A23" s="1" t="s">
        <v>24</v>
      </c>
      <c r="B23" s="1">
        <f>'Duplicate Ext-free MC values'!B21</f>
        <v>0</v>
      </c>
      <c r="C23" s="17" t="str">
        <f>IF(ABS('Duplicate Ext-free MC values'!C20-'Duplicate Ext-free MC values'!C21)&gt;'Error Flags'!C$3,'Duplicate Ext-free MC values'!C21,"")</f>
        <v/>
      </c>
      <c r="D23" s="17" t="str">
        <f>IF(ABS('Duplicate Ext-free MC values'!D20-'Duplicate Ext-free MC values'!D21)&gt;'Error Flags'!D$3,'Duplicate Ext-free MC values'!D21,"")</f>
        <v/>
      </c>
      <c r="E23" s="17" t="str">
        <f>IF(ABS('Duplicate Ext-free MC values'!E20-'Duplicate Ext-free MC values'!E21)&gt;'Error Flags'!E$3,'Duplicate Ext-free MC values'!E21,"")</f>
        <v/>
      </c>
      <c r="F23" s="17" t="str">
        <f>IF(ABS('Duplicate Ext-free MC values'!F20-'Duplicate Ext-free MC values'!F21)&gt;'Error Flags'!F$3,'Duplicate Ext-free MC values'!F21,"")</f>
        <v/>
      </c>
      <c r="G23" s="17" t="str">
        <f>IF(ABS('Duplicate Ext-free MC values'!G20-'Duplicate Ext-free MC values'!G21)&gt;'Error Flags'!G$3,'Duplicate Ext-free MC values'!G21,"")</f>
        <v/>
      </c>
      <c r="H23" s="17" t="str">
        <f>IF(ABS('Duplicate Ext-free MC values'!H20-'Duplicate Ext-free MC values'!H21)&gt;'Error Flags'!H$3,'Duplicate Ext-free MC values'!H21,"")</f>
        <v/>
      </c>
      <c r="I23" s="17" t="str">
        <f>IF(ABS('Duplicate Ext-free MC values'!I20-'Duplicate Ext-free MC values'!I21)&gt;'Error Flags'!I$3,'Duplicate Ext-free MC values'!I21,"")</f>
        <v/>
      </c>
      <c r="J23" s="17" t="str">
        <f>IF(ABS('Duplicate Ext-free MC values'!J20-'Duplicate Ext-free MC values'!J21)&gt;'Error Flags'!J$3,'Duplicate Ext-free MC values'!J21,"")</f>
        <v/>
      </c>
      <c r="K23" s="17" t="str">
        <f>IF(ABS('Duplicate Ext-free MC values'!K20-'Duplicate Ext-free MC values'!K21)&gt;'Error Flags'!K$3,'Duplicate Ext-free MC values'!K21,"")</f>
        <v/>
      </c>
      <c r="L23" s="17" t="str">
        <f>IF(ABS('Duplicate Ext-free MC values'!L20-'Duplicate Ext-free MC values'!L21)&gt;'Error Flags'!L$3,'Duplicate Ext-free MC values'!L21,"")</f>
        <v/>
      </c>
      <c r="M23" s="17" t="str">
        <f>IF(ABS('Duplicate Ext-free MC values'!M20-'Duplicate Ext-free MC values'!M21)&gt;'Error Flags'!M$3,'Duplicate Ext-free MC values'!M21,"")</f>
        <v/>
      </c>
      <c r="N23" s="17" t="str">
        <f>IF(ABS('Duplicate Ext-free MC values'!N20-'Duplicate Ext-free MC values'!N21)&gt;'Error Flags'!N$3,'Duplicate Ext-free MC values'!N21,"")</f>
        <v/>
      </c>
      <c r="O23" s="17" t="str">
        <f>IF(ABS('Duplicate Ext-free MC values'!O20-'Duplicate Ext-free MC values'!O21)&gt;'Error Flags'!O$3,'Duplicate Ext-free MC values'!O21,"")</f>
        <v/>
      </c>
      <c r="P23" s="17" t="str">
        <f>IF(ABS('Duplicate Ext-free MC values'!P20-'Duplicate Ext-free MC values'!P21)&gt;'Error Flags'!P$3,'Duplicate Ext-free MC values'!P21,"")</f>
        <v/>
      </c>
      <c r="Q23" s="17" t="str">
        <f>IF(ABS('Duplicate Ext-free MC values'!Q20-'Duplicate Ext-free MC values'!Q21)&gt;'Error Flags'!Q$3,'Duplicate Ext-free MC values'!Q21,"")</f>
        <v/>
      </c>
    </row>
    <row r="24" spans="1:17">
      <c r="A24" s="1">
        <v>11</v>
      </c>
      <c r="B24" s="1">
        <f>'Duplicate Ext-free MC values'!B22</f>
        <v>0</v>
      </c>
      <c r="C24" s="17" t="str">
        <f>IF(ABS('Duplicate Ext-free MC values'!C22-'Duplicate Ext-free MC values'!C23)&gt;'Error Flags'!C$3,'Duplicate Ext-free MC values'!C22,"")</f>
        <v/>
      </c>
      <c r="D24" s="17" t="str">
        <f>IF(ABS('Duplicate Ext-free MC values'!D22-'Duplicate Ext-free MC values'!D23)&gt;'Error Flags'!D$3,'Duplicate Ext-free MC values'!D22,"")</f>
        <v/>
      </c>
      <c r="E24" s="17" t="str">
        <f>IF(ABS('Duplicate Ext-free MC values'!E22-'Duplicate Ext-free MC values'!E23)&gt;'Error Flags'!E$3,'Duplicate Ext-free MC values'!E22,"")</f>
        <v/>
      </c>
      <c r="F24" s="17" t="str">
        <f>IF(ABS('Duplicate Ext-free MC values'!F22-'Duplicate Ext-free MC values'!F23)&gt;'Error Flags'!F$3,'Duplicate Ext-free MC values'!F22,"")</f>
        <v/>
      </c>
      <c r="G24" s="17" t="str">
        <f>IF(ABS('Duplicate Ext-free MC values'!G22-'Duplicate Ext-free MC values'!G23)&gt;'Error Flags'!G$3,'Duplicate Ext-free MC values'!G22,"")</f>
        <v/>
      </c>
      <c r="H24" s="17" t="str">
        <f>IF(ABS('Duplicate Ext-free MC values'!H22-'Duplicate Ext-free MC values'!H23)&gt;'Error Flags'!H$3,'Duplicate Ext-free MC values'!H22,"")</f>
        <v/>
      </c>
      <c r="I24" s="17" t="str">
        <f>IF(ABS('Duplicate Ext-free MC values'!I22-'Duplicate Ext-free MC values'!I23)&gt;'Error Flags'!I$3,'Duplicate Ext-free MC values'!I22,"")</f>
        <v/>
      </c>
      <c r="J24" s="17" t="str">
        <f>IF(ABS('Duplicate Ext-free MC values'!J22-'Duplicate Ext-free MC values'!J23)&gt;'Error Flags'!J$3,'Duplicate Ext-free MC values'!J22,"")</f>
        <v/>
      </c>
      <c r="K24" s="17" t="str">
        <f>IF(ABS('Duplicate Ext-free MC values'!K22-'Duplicate Ext-free MC values'!K23)&gt;'Error Flags'!K$3,'Duplicate Ext-free MC values'!K22,"")</f>
        <v/>
      </c>
      <c r="L24" s="17" t="str">
        <f>IF(ABS('Duplicate Ext-free MC values'!L22-'Duplicate Ext-free MC values'!L23)&gt;'Error Flags'!L$3,'Duplicate Ext-free MC values'!L22,"")</f>
        <v/>
      </c>
      <c r="M24" s="17" t="str">
        <f>IF(ABS('Duplicate Ext-free MC values'!M22-'Duplicate Ext-free MC values'!M23)&gt;'Error Flags'!M$3,'Duplicate Ext-free MC values'!M22,"")</f>
        <v/>
      </c>
      <c r="N24" s="17" t="str">
        <f>IF(ABS('Duplicate Ext-free MC values'!N22-'Duplicate Ext-free MC values'!N23)&gt;'Error Flags'!N$3,'Duplicate Ext-free MC values'!N22,"")</f>
        <v/>
      </c>
      <c r="O24" s="17" t="str">
        <f>IF(ABS('Duplicate Ext-free MC values'!O22-'Duplicate Ext-free MC values'!O23)&gt;'Error Flags'!O$3,'Duplicate Ext-free MC values'!O22,"")</f>
        <v/>
      </c>
      <c r="P24" s="17" t="str">
        <f>IF(ABS('Duplicate Ext-free MC values'!P22-'Duplicate Ext-free MC values'!P23)&gt;'Error Flags'!P$3,'Duplicate Ext-free MC values'!P22,"")</f>
        <v/>
      </c>
      <c r="Q24" s="17" t="str">
        <f>IF(ABS('Duplicate Ext-free MC values'!Q22-'Duplicate Ext-free MC values'!Q23)&gt;'Error Flags'!Q$3,'Duplicate Ext-free MC values'!Q22,"")</f>
        <v/>
      </c>
    </row>
    <row r="25" spans="1:17">
      <c r="A25" s="1" t="s">
        <v>25</v>
      </c>
      <c r="B25" s="1">
        <f>'Duplicate Ext-free MC values'!B23</f>
        <v>0</v>
      </c>
      <c r="C25" s="17" t="str">
        <f>IF(ABS('Duplicate Ext-free MC values'!C22-'Duplicate Ext-free MC values'!C23)&gt;'Error Flags'!C$3,'Duplicate Ext-free MC values'!C23,"")</f>
        <v/>
      </c>
      <c r="D25" s="17" t="str">
        <f>IF(ABS('Duplicate Ext-free MC values'!D22-'Duplicate Ext-free MC values'!D23)&gt;'Error Flags'!D$3,'Duplicate Ext-free MC values'!D23,"")</f>
        <v/>
      </c>
      <c r="E25" s="17" t="str">
        <f>IF(ABS('Duplicate Ext-free MC values'!E22-'Duplicate Ext-free MC values'!E23)&gt;'Error Flags'!E$3,'Duplicate Ext-free MC values'!E23,"")</f>
        <v/>
      </c>
      <c r="F25" s="17" t="str">
        <f>IF(ABS('Duplicate Ext-free MC values'!F22-'Duplicate Ext-free MC values'!F23)&gt;'Error Flags'!F$3,'Duplicate Ext-free MC values'!F23,"")</f>
        <v/>
      </c>
      <c r="G25" s="17" t="str">
        <f>IF(ABS('Duplicate Ext-free MC values'!G22-'Duplicate Ext-free MC values'!G23)&gt;'Error Flags'!G$3,'Duplicate Ext-free MC values'!G23,"")</f>
        <v/>
      </c>
      <c r="H25" s="17" t="str">
        <f>IF(ABS('Duplicate Ext-free MC values'!H22-'Duplicate Ext-free MC values'!H23)&gt;'Error Flags'!H$3,'Duplicate Ext-free MC values'!H23,"")</f>
        <v/>
      </c>
      <c r="I25" s="17" t="str">
        <f>IF(ABS('Duplicate Ext-free MC values'!I22-'Duplicate Ext-free MC values'!I23)&gt;'Error Flags'!I$3,'Duplicate Ext-free MC values'!I23,"")</f>
        <v/>
      </c>
      <c r="J25" s="17" t="str">
        <f>IF(ABS('Duplicate Ext-free MC values'!J22-'Duplicate Ext-free MC values'!J23)&gt;'Error Flags'!J$3,'Duplicate Ext-free MC values'!J23,"")</f>
        <v/>
      </c>
      <c r="K25" s="17" t="str">
        <f>IF(ABS('Duplicate Ext-free MC values'!K22-'Duplicate Ext-free MC values'!K23)&gt;'Error Flags'!K$3,'Duplicate Ext-free MC values'!K23,"")</f>
        <v/>
      </c>
      <c r="L25" s="17" t="str">
        <f>IF(ABS('Duplicate Ext-free MC values'!L22-'Duplicate Ext-free MC values'!L23)&gt;'Error Flags'!L$3,'Duplicate Ext-free MC values'!L23,"")</f>
        <v/>
      </c>
      <c r="M25" s="17" t="str">
        <f>IF(ABS('Duplicate Ext-free MC values'!M22-'Duplicate Ext-free MC values'!M23)&gt;'Error Flags'!M$3,'Duplicate Ext-free MC values'!M23,"")</f>
        <v/>
      </c>
      <c r="N25" s="17" t="str">
        <f>IF(ABS('Duplicate Ext-free MC values'!N22-'Duplicate Ext-free MC values'!N23)&gt;'Error Flags'!N$3,'Duplicate Ext-free MC values'!N23,"")</f>
        <v/>
      </c>
      <c r="O25" s="17" t="str">
        <f>IF(ABS('Duplicate Ext-free MC values'!O22-'Duplicate Ext-free MC values'!O23)&gt;'Error Flags'!O$3,'Duplicate Ext-free MC values'!O23,"")</f>
        <v/>
      </c>
      <c r="P25" s="17" t="str">
        <f>IF(ABS('Duplicate Ext-free MC values'!P22-'Duplicate Ext-free MC values'!P23)&gt;'Error Flags'!P$3,'Duplicate Ext-free MC values'!P23,"")</f>
        <v/>
      </c>
      <c r="Q25" s="17" t="str">
        <f>IF(ABS('Duplicate Ext-free MC values'!Q22-'Duplicate Ext-free MC values'!Q23)&gt;'Error Flags'!Q$3,'Duplicate Ext-free MC values'!Q23,"")</f>
        <v/>
      </c>
    </row>
    <row r="26" spans="1:17">
      <c r="A26" s="1">
        <v>12</v>
      </c>
      <c r="B26" s="1">
        <f>'Duplicate Ext-free MC values'!B24</f>
        <v>0</v>
      </c>
      <c r="C26" s="17" t="str">
        <f>IF(ABS('Duplicate Ext-free MC values'!C24-'Duplicate Ext-free MC values'!C25)&gt;'Error Flags'!C$3,'Duplicate Ext-free MC values'!C24,"")</f>
        <v/>
      </c>
      <c r="D26" s="17" t="str">
        <f>IF(ABS('Duplicate Ext-free MC values'!D24-'Duplicate Ext-free MC values'!D25)&gt;'Error Flags'!D$3,'Duplicate Ext-free MC values'!D24,"")</f>
        <v/>
      </c>
      <c r="E26" s="17" t="str">
        <f>IF(ABS('Duplicate Ext-free MC values'!E24-'Duplicate Ext-free MC values'!E25)&gt;'Error Flags'!E$3,'Duplicate Ext-free MC values'!E24,"")</f>
        <v/>
      </c>
      <c r="F26" s="17" t="str">
        <f>IF(ABS('Duplicate Ext-free MC values'!F24-'Duplicate Ext-free MC values'!F25)&gt;'Error Flags'!F$3,'Duplicate Ext-free MC values'!F24,"")</f>
        <v/>
      </c>
      <c r="G26" s="17" t="str">
        <f>IF(ABS('Duplicate Ext-free MC values'!G24-'Duplicate Ext-free MC values'!G25)&gt;'Error Flags'!G$3,'Duplicate Ext-free MC values'!G24,"")</f>
        <v/>
      </c>
      <c r="H26" s="17" t="str">
        <f>IF(ABS('Duplicate Ext-free MC values'!H24-'Duplicate Ext-free MC values'!H25)&gt;'Error Flags'!H$3,'Duplicate Ext-free MC values'!H24,"")</f>
        <v/>
      </c>
      <c r="I26" s="17" t="str">
        <f>IF(ABS('Duplicate Ext-free MC values'!I24-'Duplicate Ext-free MC values'!I25)&gt;'Error Flags'!I$3,'Duplicate Ext-free MC values'!I24,"")</f>
        <v/>
      </c>
      <c r="J26" s="17" t="str">
        <f>IF(ABS('Duplicate Ext-free MC values'!J24-'Duplicate Ext-free MC values'!J25)&gt;'Error Flags'!J$3,'Duplicate Ext-free MC values'!J24,"")</f>
        <v/>
      </c>
      <c r="K26" s="17" t="str">
        <f>IF(ABS('Duplicate Ext-free MC values'!K24-'Duplicate Ext-free MC values'!K25)&gt;'Error Flags'!K$3,'Duplicate Ext-free MC values'!K24,"")</f>
        <v/>
      </c>
      <c r="L26" s="17" t="str">
        <f>IF(ABS('Duplicate Ext-free MC values'!L24-'Duplicate Ext-free MC values'!L25)&gt;'Error Flags'!L$3,'Duplicate Ext-free MC values'!L24,"")</f>
        <v/>
      </c>
      <c r="M26" s="17" t="str">
        <f>IF(ABS('Duplicate Ext-free MC values'!M24-'Duplicate Ext-free MC values'!M25)&gt;'Error Flags'!M$3,'Duplicate Ext-free MC values'!M24,"")</f>
        <v/>
      </c>
      <c r="N26" s="17" t="str">
        <f>IF(ABS('Duplicate Ext-free MC values'!N24-'Duplicate Ext-free MC values'!N25)&gt;'Error Flags'!N$3,'Duplicate Ext-free MC values'!N24,"")</f>
        <v/>
      </c>
      <c r="O26" s="17" t="str">
        <f>IF(ABS('Duplicate Ext-free MC values'!O24-'Duplicate Ext-free MC values'!O25)&gt;'Error Flags'!O$3,'Duplicate Ext-free MC values'!O24,"")</f>
        <v/>
      </c>
      <c r="P26" s="17" t="str">
        <f>IF(ABS('Duplicate Ext-free MC values'!P24-'Duplicate Ext-free MC values'!P25)&gt;'Error Flags'!P$3,'Duplicate Ext-free MC values'!P24,"")</f>
        <v/>
      </c>
      <c r="Q26" s="17" t="str">
        <f>IF(ABS('Duplicate Ext-free MC values'!Q24-'Duplicate Ext-free MC values'!Q25)&gt;'Error Flags'!Q$3,'Duplicate Ext-free MC values'!Q24,"")</f>
        <v/>
      </c>
    </row>
    <row r="27" spans="1:17">
      <c r="A27" s="1" t="s">
        <v>26</v>
      </c>
      <c r="B27" s="1">
        <f>'Duplicate Ext-free MC values'!B25</f>
        <v>0</v>
      </c>
      <c r="C27" s="17" t="str">
        <f>IF(ABS('Duplicate Ext-free MC values'!C24-'Duplicate Ext-free MC values'!C25)&gt;'Error Flags'!C$3,'Duplicate Ext-free MC values'!C25,"")</f>
        <v/>
      </c>
      <c r="D27" s="17" t="str">
        <f>IF(ABS('Duplicate Ext-free MC values'!D24-'Duplicate Ext-free MC values'!D25)&gt;'Error Flags'!D$3,'Duplicate Ext-free MC values'!D25,"")</f>
        <v/>
      </c>
      <c r="E27" s="17" t="str">
        <f>IF(ABS('Duplicate Ext-free MC values'!E24-'Duplicate Ext-free MC values'!E25)&gt;'Error Flags'!E$3,'Duplicate Ext-free MC values'!E25,"")</f>
        <v/>
      </c>
      <c r="F27" s="17" t="str">
        <f>IF(ABS('Duplicate Ext-free MC values'!F24-'Duplicate Ext-free MC values'!F25)&gt;'Error Flags'!F$3,'Duplicate Ext-free MC values'!F25,"")</f>
        <v/>
      </c>
      <c r="G27" s="17" t="str">
        <f>IF(ABS('Duplicate Ext-free MC values'!G24-'Duplicate Ext-free MC values'!G25)&gt;'Error Flags'!G$3,'Duplicate Ext-free MC values'!G25,"")</f>
        <v/>
      </c>
      <c r="H27" s="17" t="str">
        <f>IF(ABS('Duplicate Ext-free MC values'!H24-'Duplicate Ext-free MC values'!H25)&gt;'Error Flags'!H$3,'Duplicate Ext-free MC values'!H25,"")</f>
        <v/>
      </c>
      <c r="I27" s="17" t="str">
        <f>IF(ABS('Duplicate Ext-free MC values'!I24-'Duplicate Ext-free MC values'!I25)&gt;'Error Flags'!I$3,'Duplicate Ext-free MC values'!I25,"")</f>
        <v/>
      </c>
      <c r="J27" s="17" t="str">
        <f>IF(ABS('Duplicate Ext-free MC values'!J24-'Duplicate Ext-free MC values'!J25)&gt;'Error Flags'!J$3,'Duplicate Ext-free MC values'!J25,"")</f>
        <v/>
      </c>
      <c r="K27" s="17" t="str">
        <f>IF(ABS('Duplicate Ext-free MC values'!K24-'Duplicate Ext-free MC values'!K25)&gt;'Error Flags'!K$3,'Duplicate Ext-free MC values'!K25,"")</f>
        <v/>
      </c>
      <c r="L27" s="17" t="str">
        <f>IF(ABS('Duplicate Ext-free MC values'!L24-'Duplicate Ext-free MC values'!L25)&gt;'Error Flags'!L$3,'Duplicate Ext-free MC values'!L25,"")</f>
        <v/>
      </c>
      <c r="M27" s="17" t="str">
        <f>IF(ABS('Duplicate Ext-free MC values'!M24-'Duplicate Ext-free MC values'!M25)&gt;'Error Flags'!M$3,'Duplicate Ext-free MC values'!M25,"")</f>
        <v/>
      </c>
      <c r="N27" s="17" t="str">
        <f>IF(ABS('Duplicate Ext-free MC values'!N24-'Duplicate Ext-free MC values'!N25)&gt;'Error Flags'!N$3,'Duplicate Ext-free MC values'!N25,"")</f>
        <v/>
      </c>
      <c r="O27" s="17" t="str">
        <f>IF(ABS('Duplicate Ext-free MC values'!O24-'Duplicate Ext-free MC values'!O25)&gt;'Error Flags'!O$3,'Duplicate Ext-free MC values'!O25,"")</f>
        <v/>
      </c>
      <c r="P27" s="17" t="str">
        <f>IF(ABS('Duplicate Ext-free MC values'!P24-'Duplicate Ext-free MC values'!P25)&gt;'Error Flags'!P$3,'Duplicate Ext-free MC values'!P25,"")</f>
        <v/>
      </c>
      <c r="Q27" s="17" t="str">
        <f>IF(ABS('Duplicate Ext-free MC values'!Q24-'Duplicate Ext-free MC values'!Q25)&gt;'Error Flags'!Q$3,'Duplicate Ext-free MC values'!Q25,"")</f>
        <v/>
      </c>
    </row>
    <row r="28" spans="1:17">
      <c r="A28" s="1">
        <v>13</v>
      </c>
      <c r="B28" s="1">
        <f>'Duplicate Ext-free MC values'!B26</f>
        <v>0</v>
      </c>
      <c r="C28" s="17" t="str">
        <f>IF(ABS('Duplicate Ext-free MC values'!C26-'Duplicate Ext-free MC values'!C27)&gt;'Error Flags'!C$3,'Duplicate Ext-free MC values'!C26,"")</f>
        <v/>
      </c>
      <c r="D28" s="17" t="str">
        <f>IF(ABS('Duplicate Ext-free MC values'!D26-'Duplicate Ext-free MC values'!D27)&gt;'Error Flags'!D$3,'Duplicate Ext-free MC values'!D26,"")</f>
        <v/>
      </c>
      <c r="E28" s="17" t="str">
        <f>IF(ABS('Duplicate Ext-free MC values'!E26-'Duplicate Ext-free MC values'!E27)&gt;'Error Flags'!E$3,'Duplicate Ext-free MC values'!E26,"")</f>
        <v/>
      </c>
      <c r="F28" s="17" t="str">
        <f>IF(ABS('Duplicate Ext-free MC values'!F26-'Duplicate Ext-free MC values'!F27)&gt;'Error Flags'!F$3,'Duplicate Ext-free MC values'!F26,"")</f>
        <v/>
      </c>
      <c r="G28" s="17" t="str">
        <f>IF(ABS('Duplicate Ext-free MC values'!G26-'Duplicate Ext-free MC values'!G27)&gt;'Error Flags'!G$3,'Duplicate Ext-free MC values'!G26,"")</f>
        <v/>
      </c>
      <c r="H28" s="17" t="str">
        <f>IF(ABS('Duplicate Ext-free MC values'!H26-'Duplicate Ext-free MC values'!H27)&gt;'Error Flags'!H$3,'Duplicate Ext-free MC values'!H26,"")</f>
        <v/>
      </c>
      <c r="I28" s="17" t="str">
        <f>IF(ABS('Duplicate Ext-free MC values'!I26-'Duplicate Ext-free MC values'!I27)&gt;'Error Flags'!I$3,'Duplicate Ext-free MC values'!I26,"")</f>
        <v/>
      </c>
      <c r="J28" s="17" t="str">
        <f>IF(ABS('Duplicate Ext-free MC values'!J26-'Duplicate Ext-free MC values'!J27)&gt;'Error Flags'!J$3,'Duplicate Ext-free MC values'!J26,"")</f>
        <v/>
      </c>
      <c r="K28" s="17" t="str">
        <f>IF(ABS('Duplicate Ext-free MC values'!K26-'Duplicate Ext-free MC values'!K27)&gt;'Error Flags'!K$3,'Duplicate Ext-free MC values'!K26,"")</f>
        <v/>
      </c>
      <c r="L28" s="17" t="str">
        <f>IF(ABS('Duplicate Ext-free MC values'!L26-'Duplicate Ext-free MC values'!L27)&gt;'Error Flags'!L$3,'Duplicate Ext-free MC values'!L26,"")</f>
        <v/>
      </c>
      <c r="M28" s="17" t="str">
        <f>IF(ABS('Duplicate Ext-free MC values'!M26-'Duplicate Ext-free MC values'!M27)&gt;'Error Flags'!M$3,'Duplicate Ext-free MC values'!M26,"")</f>
        <v/>
      </c>
      <c r="N28" s="17" t="str">
        <f>IF(ABS('Duplicate Ext-free MC values'!N26-'Duplicate Ext-free MC values'!N27)&gt;'Error Flags'!N$3,'Duplicate Ext-free MC values'!N26,"")</f>
        <v/>
      </c>
      <c r="O28" s="17" t="str">
        <f>IF(ABS('Duplicate Ext-free MC values'!O26-'Duplicate Ext-free MC values'!O27)&gt;'Error Flags'!O$3,'Duplicate Ext-free MC values'!O26,"")</f>
        <v/>
      </c>
      <c r="P28" s="17" t="str">
        <f>IF(ABS('Duplicate Ext-free MC values'!P26-'Duplicate Ext-free MC values'!P27)&gt;'Error Flags'!P$3,'Duplicate Ext-free MC values'!P26,"")</f>
        <v/>
      </c>
      <c r="Q28" s="17" t="str">
        <f>IF(ABS('Duplicate Ext-free MC values'!Q26-'Duplicate Ext-free MC values'!Q27)&gt;'Error Flags'!Q$3,'Duplicate Ext-free MC values'!Q26,"")</f>
        <v/>
      </c>
    </row>
    <row r="29" spans="1:17">
      <c r="A29" s="1" t="s">
        <v>27</v>
      </c>
      <c r="B29" s="1">
        <f>'Duplicate Ext-free MC values'!B27</f>
        <v>0</v>
      </c>
      <c r="C29" s="17" t="str">
        <f>IF(ABS('Duplicate Ext-free MC values'!C26-'Duplicate Ext-free MC values'!C27)&gt;'Error Flags'!C$3,'Duplicate Ext-free MC values'!C27,"")</f>
        <v/>
      </c>
      <c r="D29" s="17" t="str">
        <f>IF(ABS('Duplicate Ext-free MC values'!D26-'Duplicate Ext-free MC values'!D27)&gt;'Error Flags'!D$3,'Duplicate Ext-free MC values'!D27,"")</f>
        <v/>
      </c>
      <c r="E29" s="17" t="str">
        <f>IF(ABS('Duplicate Ext-free MC values'!E26-'Duplicate Ext-free MC values'!E27)&gt;'Error Flags'!E$3,'Duplicate Ext-free MC values'!E27,"")</f>
        <v/>
      </c>
      <c r="F29" s="17" t="str">
        <f>IF(ABS('Duplicate Ext-free MC values'!F26-'Duplicate Ext-free MC values'!F27)&gt;'Error Flags'!F$3,'Duplicate Ext-free MC values'!F27,"")</f>
        <v/>
      </c>
      <c r="G29" s="17" t="str">
        <f>IF(ABS('Duplicate Ext-free MC values'!G26-'Duplicate Ext-free MC values'!G27)&gt;'Error Flags'!G$3,'Duplicate Ext-free MC values'!G27,"")</f>
        <v/>
      </c>
      <c r="H29" s="17" t="str">
        <f>IF(ABS('Duplicate Ext-free MC values'!H26-'Duplicate Ext-free MC values'!H27)&gt;'Error Flags'!H$3,'Duplicate Ext-free MC values'!H27,"")</f>
        <v/>
      </c>
      <c r="I29" s="17" t="str">
        <f>IF(ABS('Duplicate Ext-free MC values'!I26-'Duplicate Ext-free MC values'!I27)&gt;'Error Flags'!I$3,'Duplicate Ext-free MC values'!I27,"")</f>
        <v/>
      </c>
      <c r="J29" s="17" t="str">
        <f>IF(ABS('Duplicate Ext-free MC values'!J26-'Duplicate Ext-free MC values'!J27)&gt;'Error Flags'!J$3,'Duplicate Ext-free MC values'!J27,"")</f>
        <v/>
      </c>
      <c r="K29" s="17" t="str">
        <f>IF(ABS('Duplicate Ext-free MC values'!K26-'Duplicate Ext-free MC values'!K27)&gt;'Error Flags'!K$3,'Duplicate Ext-free MC values'!K27,"")</f>
        <v/>
      </c>
      <c r="L29" s="17" t="str">
        <f>IF(ABS('Duplicate Ext-free MC values'!L26-'Duplicate Ext-free MC values'!L27)&gt;'Error Flags'!L$3,'Duplicate Ext-free MC values'!L27,"")</f>
        <v/>
      </c>
      <c r="M29" s="17" t="str">
        <f>IF(ABS('Duplicate Ext-free MC values'!M26-'Duplicate Ext-free MC values'!M27)&gt;'Error Flags'!M$3,'Duplicate Ext-free MC values'!M27,"")</f>
        <v/>
      </c>
      <c r="N29" s="17" t="str">
        <f>IF(ABS('Duplicate Ext-free MC values'!N26-'Duplicate Ext-free MC values'!N27)&gt;'Error Flags'!N$3,'Duplicate Ext-free MC values'!N27,"")</f>
        <v/>
      </c>
      <c r="O29" s="17" t="str">
        <f>IF(ABS('Duplicate Ext-free MC values'!O26-'Duplicate Ext-free MC values'!O27)&gt;'Error Flags'!O$3,'Duplicate Ext-free MC values'!O27,"")</f>
        <v/>
      </c>
      <c r="P29" s="17" t="str">
        <f>IF(ABS('Duplicate Ext-free MC values'!P26-'Duplicate Ext-free MC values'!P27)&gt;'Error Flags'!P$3,'Duplicate Ext-free MC values'!P27,"")</f>
        <v/>
      </c>
      <c r="Q29" s="17" t="str">
        <f>IF(ABS('Duplicate Ext-free MC values'!Q26-'Duplicate Ext-free MC values'!Q27)&gt;'Error Flags'!Q$3,'Duplicate Ext-free MC values'!Q27,"")</f>
        <v/>
      </c>
    </row>
    <row r="30" spans="1:17">
      <c r="A30" s="1">
        <v>14</v>
      </c>
      <c r="B30" s="1">
        <f>'Duplicate Ext-free MC values'!B28</f>
        <v>0</v>
      </c>
      <c r="C30" s="17" t="str">
        <f>IF(ABS('Duplicate Ext-free MC values'!C28-'Duplicate Ext-free MC values'!C29)&gt;'Error Flags'!C$3,'Duplicate Ext-free MC values'!C28,"")</f>
        <v/>
      </c>
      <c r="D30" s="17" t="str">
        <f>IF(ABS('Duplicate Ext-free MC values'!D28-'Duplicate Ext-free MC values'!D29)&gt;'Error Flags'!D$3,'Duplicate Ext-free MC values'!D28,"")</f>
        <v/>
      </c>
      <c r="E30" s="17" t="str">
        <f>IF(ABS('Duplicate Ext-free MC values'!E28-'Duplicate Ext-free MC values'!E29)&gt;'Error Flags'!E$3,'Duplicate Ext-free MC values'!E28,"")</f>
        <v/>
      </c>
      <c r="F30" s="17" t="str">
        <f>IF(ABS('Duplicate Ext-free MC values'!F28-'Duplicate Ext-free MC values'!F29)&gt;'Error Flags'!F$3,'Duplicate Ext-free MC values'!F28,"")</f>
        <v/>
      </c>
      <c r="G30" s="17" t="str">
        <f>IF(ABS('Duplicate Ext-free MC values'!G28-'Duplicate Ext-free MC values'!G29)&gt;'Error Flags'!G$3,'Duplicate Ext-free MC values'!G28,"")</f>
        <v/>
      </c>
      <c r="H30" s="17" t="str">
        <f>IF(ABS('Duplicate Ext-free MC values'!H28-'Duplicate Ext-free MC values'!H29)&gt;'Error Flags'!H$3,'Duplicate Ext-free MC values'!H28,"")</f>
        <v/>
      </c>
      <c r="I30" s="17" t="str">
        <f>IF(ABS('Duplicate Ext-free MC values'!I28-'Duplicate Ext-free MC values'!I29)&gt;'Error Flags'!I$3,'Duplicate Ext-free MC values'!I28,"")</f>
        <v/>
      </c>
      <c r="J30" s="17" t="str">
        <f>IF(ABS('Duplicate Ext-free MC values'!J28-'Duplicate Ext-free MC values'!J29)&gt;'Error Flags'!J$3,'Duplicate Ext-free MC values'!J28,"")</f>
        <v/>
      </c>
      <c r="K30" s="17" t="str">
        <f>IF(ABS('Duplicate Ext-free MC values'!K28-'Duplicate Ext-free MC values'!K29)&gt;'Error Flags'!K$3,'Duplicate Ext-free MC values'!K28,"")</f>
        <v/>
      </c>
      <c r="L30" s="17" t="str">
        <f>IF(ABS('Duplicate Ext-free MC values'!L28-'Duplicate Ext-free MC values'!L29)&gt;'Error Flags'!L$3,'Duplicate Ext-free MC values'!L28,"")</f>
        <v/>
      </c>
      <c r="M30" s="17" t="str">
        <f>IF(ABS('Duplicate Ext-free MC values'!M28-'Duplicate Ext-free MC values'!M29)&gt;'Error Flags'!M$3,'Duplicate Ext-free MC values'!M28,"")</f>
        <v/>
      </c>
      <c r="N30" s="17" t="str">
        <f>IF(ABS('Duplicate Ext-free MC values'!N28-'Duplicate Ext-free MC values'!N29)&gt;'Error Flags'!N$3,'Duplicate Ext-free MC values'!N28,"")</f>
        <v/>
      </c>
      <c r="O30" s="17" t="str">
        <f>IF(ABS('Duplicate Ext-free MC values'!O28-'Duplicate Ext-free MC values'!O29)&gt;'Error Flags'!O$3,'Duplicate Ext-free MC values'!O28,"")</f>
        <v/>
      </c>
      <c r="P30" s="17" t="str">
        <f>IF(ABS('Duplicate Ext-free MC values'!P28-'Duplicate Ext-free MC values'!P29)&gt;'Error Flags'!P$3,'Duplicate Ext-free MC values'!P28,"")</f>
        <v/>
      </c>
      <c r="Q30" s="17" t="str">
        <f>IF(ABS('Duplicate Ext-free MC values'!Q28-'Duplicate Ext-free MC values'!Q29)&gt;'Error Flags'!Q$3,'Duplicate Ext-free MC values'!Q28,"")</f>
        <v/>
      </c>
    </row>
    <row r="31" spans="1:17">
      <c r="A31" s="1" t="s">
        <v>28</v>
      </c>
      <c r="B31" s="1">
        <f>'Duplicate Ext-free MC values'!B29</f>
        <v>0</v>
      </c>
      <c r="C31" s="17" t="str">
        <f>IF(ABS('Duplicate Ext-free MC values'!C28-'Duplicate Ext-free MC values'!C29)&gt;'Error Flags'!C$3,'Duplicate Ext-free MC values'!C29,"")</f>
        <v/>
      </c>
      <c r="D31" s="17" t="str">
        <f>IF(ABS('Duplicate Ext-free MC values'!D28-'Duplicate Ext-free MC values'!D29)&gt;'Error Flags'!D$3,'Duplicate Ext-free MC values'!D29,"")</f>
        <v/>
      </c>
      <c r="E31" s="17" t="str">
        <f>IF(ABS('Duplicate Ext-free MC values'!E28-'Duplicate Ext-free MC values'!E29)&gt;'Error Flags'!E$3,'Duplicate Ext-free MC values'!E29,"")</f>
        <v/>
      </c>
      <c r="F31" s="17" t="str">
        <f>IF(ABS('Duplicate Ext-free MC values'!F28-'Duplicate Ext-free MC values'!F29)&gt;'Error Flags'!F$3,'Duplicate Ext-free MC values'!F29,"")</f>
        <v/>
      </c>
      <c r="G31" s="17" t="str">
        <f>IF(ABS('Duplicate Ext-free MC values'!G28-'Duplicate Ext-free MC values'!G29)&gt;'Error Flags'!G$3,'Duplicate Ext-free MC values'!G29,"")</f>
        <v/>
      </c>
      <c r="H31" s="17" t="str">
        <f>IF(ABS('Duplicate Ext-free MC values'!H28-'Duplicate Ext-free MC values'!H29)&gt;'Error Flags'!H$3,'Duplicate Ext-free MC values'!H29,"")</f>
        <v/>
      </c>
      <c r="I31" s="17" t="str">
        <f>IF(ABS('Duplicate Ext-free MC values'!I28-'Duplicate Ext-free MC values'!I29)&gt;'Error Flags'!I$3,'Duplicate Ext-free MC values'!I29,"")</f>
        <v/>
      </c>
      <c r="J31" s="17" t="str">
        <f>IF(ABS('Duplicate Ext-free MC values'!J28-'Duplicate Ext-free MC values'!J29)&gt;'Error Flags'!J$3,'Duplicate Ext-free MC values'!J29,"")</f>
        <v/>
      </c>
      <c r="K31" s="17" t="str">
        <f>IF(ABS('Duplicate Ext-free MC values'!K28-'Duplicate Ext-free MC values'!K29)&gt;'Error Flags'!K$3,'Duplicate Ext-free MC values'!K29,"")</f>
        <v/>
      </c>
      <c r="L31" s="17" t="str">
        <f>IF(ABS('Duplicate Ext-free MC values'!L28-'Duplicate Ext-free MC values'!L29)&gt;'Error Flags'!L$3,'Duplicate Ext-free MC values'!L29,"")</f>
        <v/>
      </c>
      <c r="M31" s="17" t="str">
        <f>IF(ABS('Duplicate Ext-free MC values'!M28-'Duplicate Ext-free MC values'!M29)&gt;'Error Flags'!M$3,'Duplicate Ext-free MC values'!M29,"")</f>
        <v/>
      </c>
      <c r="N31" s="17" t="str">
        <f>IF(ABS('Duplicate Ext-free MC values'!N28-'Duplicate Ext-free MC values'!N29)&gt;'Error Flags'!N$3,'Duplicate Ext-free MC values'!N29,"")</f>
        <v/>
      </c>
      <c r="O31" s="17" t="str">
        <f>IF(ABS('Duplicate Ext-free MC values'!O28-'Duplicate Ext-free MC values'!O29)&gt;'Error Flags'!O$3,'Duplicate Ext-free MC values'!O29,"")</f>
        <v/>
      </c>
      <c r="P31" s="17" t="str">
        <f>IF(ABS('Duplicate Ext-free MC values'!P28-'Duplicate Ext-free MC values'!P29)&gt;'Error Flags'!P$3,'Duplicate Ext-free MC values'!P29,"")</f>
        <v/>
      </c>
      <c r="Q31" s="17" t="str">
        <f>IF(ABS('Duplicate Ext-free MC values'!Q28-'Duplicate Ext-free MC values'!Q29)&gt;'Error Flags'!Q$3,'Duplicate Ext-free MC values'!Q29,"")</f>
        <v/>
      </c>
    </row>
    <row r="32" spans="1:17">
      <c r="A32" s="1">
        <v>15</v>
      </c>
      <c r="B32" s="1">
        <f>'Duplicate Ext-free MC values'!B30</f>
        <v>0</v>
      </c>
      <c r="C32" s="17" t="str">
        <f>IF(ABS('Duplicate Ext-free MC values'!C30-'Duplicate Ext-free MC values'!C31)&gt;'Error Flags'!C$3,'Duplicate Ext-free MC values'!C30,"")</f>
        <v/>
      </c>
      <c r="D32" s="17" t="str">
        <f>IF(ABS('Duplicate Ext-free MC values'!D30-'Duplicate Ext-free MC values'!D31)&gt;'Error Flags'!D$3,'Duplicate Ext-free MC values'!D30,"")</f>
        <v/>
      </c>
      <c r="E32" s="17" t="str">
        <f>IF(ABS('Duplicate Ext-free MC values'!E30-'Duplicate Ext-free MC values'!E31)&gt;'Error Flags'!E$3,'Duplicate Ext-free MC values'!E30,"")</f>
        <v/>
      </c>
      <c r="F32" s="17" t="str">
        <f>IF(ABS('Duplicate Ext-free MC values'!F30-'Duplicate Ext-free MC values'!F31)&gt;'Error Flags'!F$3,'Duplicate Ext-free MC values'!F30,"")</f>
        <v/>
      </c>
      <c r="G32" s="17" t="str">
        <f>IF(ABS('Duplicate Ext-free MC values'!G30-'Duplicate Ext-free MC values'!G31)&gt;'Error Flags'!G$3,'Duplicate Ext-free MC values'!G30,"")</f>
        <v/>
      </c>
      <c r="H32" s="17" t="str">
        <f>IF(ABS('Duplicate Ext-free MC values'!H30-'Duplicate Ext-free MC values'!H31)&gt;'Error Flags'!H$3,'Duplicate Ext-free MC values'!H30,"")</f>
        <v/>
      </c>
      <c r="I32" s="17" t="str">
        <f>IF(ABS('Duplicate Ext-free MC values'!I30-'Duplicate Ext-free MC values'!I31)&gt;'Error Flags'!I$3,'Duplicate Ext-free MC values'!I30,"")</f>
        <v/>
      </c>
      <c r="J32" s="17" t="str">
        <f>IF(ABS('Duplicate Ext-free MC values'!J30-'Duplicate Ext-free MC values'!J31)&gt;'Error Flags'!J$3,'Duplicate Ext-free MC values'!J30,"")</f>
        <v/>
      </c>
      <c r="K32" s="17" t="str">
        <f>IF(ABS('Duplicate Ext-free MC values'!K30-'Duplicate Ext-free MC values'!K31)&gt;'Error Flags'!K$3,'Duplicate Ext-free MC values'!K30,"")</f>
        <v/>
      </c>
      <c r="L32" s="17" t="str">
        <f>IF(ABS('Duplicate Ext-free MC values'!L30-'Duplicate Ext-free MC values'!L31)&gt;'Error Flags'!L$3,'Duplicate Ext-free MC values'!L30,"")</f>
        <v/>
      </c>
      <c r="M32" s="17" t="str">
        <f>IF(ABS('Duplicate Ext-free MC values'!M30-'Duplicate Ext-free MC values'!M31)&gt;'Error Flags'!M$3,'Duplicate Ext-free MC values'!M30,"")</f>
        <v/>
      </c>
      <c r="N32" s="17" t="str">
        <f>IF(ABS('Duplicate Ext-free MC values'!N30-'Duplicate Ext-free MC values'!N31)&gt;'Error Flags'!N$3,'Duplicate Ext-free MC values'!N30,"")</f>
        <v/>
      </c>
      <c r="O32" s="17" t="str">
        <f>IF(ABS('Duplicate Ext-free MC values'!O30-'Duplicate Ext-free MC values'!O31)&gt;'Error Flags'!O$3,'Duplicate Ext-free MC values'!O30,"")</f>
        <v/>
      </c>
      <c r="P32" s="17" t="str">
        <f>IF(ABS('Duplicate Ext-free MC values'!P30-'Duplicate Ext-free MC values'!P31)&gt;'Error Flags'!P$3,'Duplicate Ext-free MC values'!P30,"")</f>
        <v/>
      </c>
      <c r="Q32" s="17" t="str">
        <f>IF(ABS('Duplicate Ext-free MC values'!Q30-'Duplicate Ext-free MC values'!Q31)&gt;'Error Flags'!Q$3,'Duplicate Ext-free MC values'!Q30,"")</f>
        <v/>
      </c>
    </row>
    <row r="33" spans="1:17">
      <c r="A33" s="1" t="s">
        <v>29</v>
      </c>
      <c r="B33" s="1">
        <f>'Duplicate Ext-free MC values'!B31</f>
        <v>0</v>
      </c>
      <c r="C33" s="17" t="str">
        <f>IF(ABS('Duplicate Ext-free MC values'!C30-'Duplicate Ext-free MC values'!C31)&gt;'Error Flags'!C$3,'Duplicate Ext-free MC values'!C31,"")</f>
        <v/>
      </c>
      <c r="D33" s="17" t="str">
        <f>IF(ABS('Duplicate Ext-free MC values'!D30-'Duplicate Ext-free MC values'!D31)&gt;'Error Flags'!D$3,'Duplicate Ext-free MC values'!D31,"")</f>
        <v/>
      </c>
      <c r="E33" s="17" t="str">
        <f>IF(ABS('Duplicate Ext-free MC values'!E30-'Duplicate Ext-free MC values'!E31)&gt;'Error Flags'!E$3,'Duplicate Ext-free MC values'!E31,"")</f>
        <v/>
      </c>
      <c r="F33" s="17" t="str">
        <f>IF(ABS('Duplicate Ext-free MC values'!F30-'Duplicate Ext-free MC values'!F31)&gt;'Error Flags'!F$3,'Duplicate Ext-free MC values'!F31,"")</f>
        <v/>
      </c>
      <c r="G33" s="17" t="str">
        <f>IF(ABS('Duplicate Ext-free MC values'!G30-'Duplicate Ext-free MC values'!G31)&gt;'Error Flags'!G$3,'Duplicate Ext-free MC values'!G31,"")</f>
        <v/>
      </c>
      <c r="H33" s="17" t="str">
        <f>IF(ABS('Duplicate Ext-free MC values'!H30-'Duplicate Ext-free MC values'!H31)&gt;'Error Flags'!H$3,'Duplicate Ext-free MC values'!H31,"")</f>
        <v/>
      </c>
      <c r="I33" s="17" t="str">
        <f>IF(ABS('Duplicate Ext-free MC values'!I30-'Duplicate Ext-free MC values'!I31)&gt;'Error Flags'!I$3,'Duplicate Ext-free MC values'!I31,"")</f>
        <v/>
      </c>
      <c r="J33" s="17" t="str">
        <f>IF(ABS('Duplicate Ext-free MC values'!J30-'Duplicate Ext-free MC values'!J31)&gt;'Error Flags'!J$3,'Duplicate Ext-free MC values'!J31,"")</f>
        <v/>
      </c>
      <c r="K33" s="17" t="str">
        <f>IF(ABS('Duplicate Ext-free MC values'!K30-'Duplicate Ext-free MC values'!K31)&gt;'Error Flags'!K$3,'Duplicate Ext-free MC values'!K31,"")</f>
        <v/>
      </c>
      <c r="L33" s="17" t="str">
        <f>IF(ABS('Duplicate Ext-free MC values'!L30-'Duplicate Ext-free MC values'!L31)&gt;'Error Flags'!L$3,'Duplicate Ext-free MC values'!L31,"")</f>
        <v/>
      </c>
      <c r="M33" s="17" t="str">
        <f>IF(ABS('Duplicate Ext-free MC values'!M30-'Duplicate Ext-free MC values'!M31)&gt;'Error Flags'!M$3,'Duplicate Ext-free MC values'!M31,"")</f>
        <v/>
      </c>
      <c r="N33" s="17" t="str">
        <f>IF(ABS('Duplicate Ext-free MC values'!N30-'Duplicate Ext-free MC values'!N31)&gt;'Error Flags'!N$3,'Duplicate Ext-free MC values'!N31,"")</f>
        <v/>
      </c>
      <c r="O33" s="17" t="str">
        <f>IF(ABS('Duplicate Ext-free MC values'!O30-'Duplicate Ext-free MC values'!O31)&gt;'Error Flags'!O$3,'Duplicate Ext-free MC values'!O31,"")</f>
        <v/>
      </c>
      <c r="P33" s="17" t="str">
        <f>IF(ABS('Duplicate Ext-free MC values'!P30-'Duplicate Ext-free MC values'!P31)&gt;'Error Flags'!P$3,'Duplicate Ext-free MC values'!P31,"")</f>
        <v/>
      </c>
      <c r="Q33" s="17" t="str">
        <f>IF(ABS('Duplicate Ext-free MC values'!Q30-'Duplicate Ext-free MC values'!Q31)&gt;'Error Flags'!Q$3,'Duplicate Ext-free MC values'!Q31,"")</f>
        <v/>
      </c>
    </row>
    <row r="34" spans="1:17">
      <c r="A34" s="1">
        <v>16</v>
      </c>
      <c r="B34" s="1">
        <f>'Duplicate Ext-free MC values'!B32</f>
        <v>0</v>
      </c>
      <c r="C34" s="17" t="str">
        <f>IF(ABS('Duplicate Ext-free MC values'!C32-'Duplicate Ext-free MC values'!C33)&gt;'Error Flags'!C$3,'Duplicate Ext-free MC values'!C32,"")</f>
        <v/>
      </c>
      <c r="D34" s="17" t="str">
        <f>IF(ABS('Duplicate Ext-free MC values'!D32-'Duplicate Ext-free MC values'!D33)&gt;'Error Flags'!D$3,'Duplicate Ext-free MC values'!D32,"")</f>
        <v/>
      </c>
      <c r="E34" s="17" t="str">
        <f>IF(ABS('Duplicate Ext-free MC values'!E32-'Duplicate Ext-free MC values'!E33)&gt;'Error Flags'!E$3,'Duplicate Ext-free MC values'!E32,"")</f>
        <v/>
      </c>
      <c r="F34" s="17" t="str">
        <f>IF(ABS('Duplicate Ext-free MC values'!F32-'Duplicate Ext-free MC values'!F33)&gt;'Error Flags'!F$3,'Duplicate Ext-free MC values'!F32,"")</f>
        <v/>
      </c>
      <c r="G34" s="17" t="str">
        <f>IF(ABS('Duplicate Ext-free MC values'!G32-'Duplicate Ext-free MC values'!G33)&gt;'Error Flags'!G$3,'Duplicate Ext-free MC values'!G32,"")</f>
        <v/>
      </c>
      <c r="H34" s="17" t="str">
        <f>IF(ABS('Duplicate Ext-free MC values'!H32-'Duplicate Ext-free MC values'!H33)&gt;'Error Flags'!H$3,'Duplicate Ext-free MC values'!H32,"")</f>
        <v/>
      </c>
      <c r="I34" s="17" t="str">
        <f>IF(ABS('Duplicate Ext-free MC values'!I32-'Duplicate Ext-free MC values'!I33)&gt;'Error Flags'!I$3,'Duplicate Ext-free MC values'!I32,"")</f>
        <v/>
      </c>
      <c r="J34" s="17" t="str">
        <f>IF(ABS('Duplicate Ext-free MC values'!J32-'Duplicate Ext-free MC values'!J33)&gt;'Error Flags'!J$3,'Duplicate Ext-free MC values'!J32,"")</f>
        <v/>
      </c>
      <c r="K34" s="17" t="str">
        <f>IF(ABS('Duplicate Ext-free MC values'!K32-'Duplicate Ext-free MC values'!K33)&gt;'Error Flags'!K$3,'Duplicate Ext-free MC values'!K32,"")</f>
        <v/>
      </c>
      <c r="L34" s="17" t="str">
        <f>IF(ABS('Duplicate Ext-free MC values'!L32-'Duplicate Ext-free MC values'!L33)&gt;'Error Flags'!L$3,'Duplicate Ext-free MC values'!L32,"")</f>
        <v/>
      </c>
      <c r="M34" s="17" t="str">
        <f>IF(ABS('Duplicate Ext-free MC values'!M32-'Duplicate Ext-free MC values'!M33)&gt;'Error Flags'!M$3,'Duplicate Ext-free MC values'!M32,"")</f>
        <v/>
      </c>
      <c r="N34" s="17" t="str">
        <f>IF(ABS('Duplicate Ext-free MC values'!N32-'Duplicate Ext-free MC values'!N33)&gt;'Error Flags'!N$3,'Duplicate Ext-free MC values'!N32,"")</f>
        <v/>
      </c>
      <c r="O34" s="17" t="str">
        <f>IF(ABS('Duplicate Ext-free MC values'!O32-'Duplicate Ext-free MC values'!O33)&gt;'Error Flags'!O$3,'Duplicate Ext-free MC values'!O32,"")</f>
        <v/>
      </c>
      <c r="P34" s="17" t="str">
        <f>IF(ABS('Duplicate Ext-free MC values'!P32-'Duplicate Ext-free MC values'!P33)&gt;'Error Flags'!P$3,'Duplicate Ext-free MC values'!P32,"")</f>
        <v/>
      </c>
      <c r="Q34" s="17" t="str">
        <f>IF(ABS('Duplicate Ext-free MC values'!Q32-'Duplicate Ext-free MC values'!Q33)&gt;'Error Flags'!Q$3,'Duplicate Ext-free MC values'!Q32,"")</f>
        <v/>
      </c>
    </row>
    <row r="35" spans="1:17">
      <c r="A35" s="1" t="s">
        <v>30</v>
      </c>
      <c r="B35" s="1">
        <f>'Duplicate Ext-free MC values'!B33</f>
        <v>0</v>
      </c>
      <c r="C35" s="17" t="str">
        <f>IF(ABS('Duplicate Ext-free MC values'!C32-'Duplicate Ext-free MC values'!C33)&gt;'Error Flags'!C$3,'Duplicate Ext-free MC values'!C33,"")</f>
        <v/>
      </c>
      <c r="D35" s="17" t="str">
        <f>IF(ABS('Duplicate Ext-free MC values'!D32-'Duplicate Ext-free MC values'!D33)&gt;'Error Flags'!D$3,'Duplicate Ext-free MC values'!D33,"")</f>
        <v/>
      </c>
      <c r="E35" s="17" t="str">
        <f>IF(ABS('Duplicate Ext-free MC values'!E32-'Duplicate Ext-free MC values'!E33)&gt;'Error Flags'!E$3,'Duplicate Ext-free MC values'!E33,"")</f>
        <v/>
      </c>
      <c r="F35" s="17" t="str">
        <f>IF(ABS('Duplicate Ext-free MC values'!F32-'Duplicate Ext-free MC values'!F33)&gt;'Error Flags'!F$3,'Duplicate Ext-free MC values'!F33,"")</f>
        <v/>
      </c>
      <c r="G35" s="17" t="str">
        <f>IF(ABS('Duplicate Ext-free MC values'!G32-'Duplicate Ext-free MC values'!G33)&gt;'Error Flags'!G$3,'Duplicate Ext-free MC values'!G33,"")</f>
        <v/>
      </c>
      <c r="H35" s="17" t="str">
        <f>IF(ABS('Duplicate Ext-free MC values'!H32-'Duplicate Ext-free MC values'!H33)&gt;'Error Flags'!H$3,'Duplicate Ext-free MC values'!H33,"")</f>
        <v/>
      </c>
      <c r="I35" s="17" t="str">
        <f>IF(ABS('Duplicate Ext-free MC values'!I32-'Duplicate Ext-free MC values'!I33)&gt;'Error Flags'!I$3,'Duplicate Ext-free MC values'!I33,"")</f>
        <v/>
      </c>
      <c r="J35" s="17" t="str">
        <f>IF(ABS('Duplicate Ext-free MC values'!J32-'Duplicate Ext-free MC values'!J33)&gt;'Error Flags'!J$3,'Duplicate Ext-free MC values'!J33,"")</f>
        <v/>
      </c>
      <c r="K35" s="17" t="str">
        <f>IF(ABS('Duplicate Ext-free MC values'!K32-'Duplicate Ext-free MC values'!K33)&gt;'Error Flags'!K$3,'Duplicate Ext-free MC values'!K33,"")</f>
        <v/>
      </c>
      <c r="L35" s="17" t="str">
        <f>IF(ABS('Duplicate Ext-free MC values'!L32-'Duplicate Ext-free MC values'!L33)&gt;'Error Flags'!L$3,'Duplicate Ext-free MC values'!L33,"")</f>
        <v/>
      </c>
      <c r="M35" s="17" t="str">
        <f>IF(ABS('Duplicate Ext-free MC values'!M32-'Duplicate Ext-free MC values'!M33)&gt;'Error Flags'!M$3,'Duplicate Ext-free MC values'!M33,"")</f>
        <v/>
      </c>
      <c r="N35" s="17" t="str">
        <f>IF(ABS('Duplicate Ext-free MC values'!N32-'Duplicate Ext-free MC values'!N33)&gt;'Error Flags'!N$3,'Duplicate Ext-free MC values'!N33,"")</f>
        <v/>
      </c>
      <c r="O35" s="17" t="str">
        <f>IF(ABS('Duplicate Ext-free MC values'!O32-'Duplicate Ext-free MC values'!O33)&gt;'Error Flags'!O$3,'Duplicate Ext-free MC values'!O33,"")</f>
        <v/>
      </c>
      <c r="P35" s="17" t="str">
        <f>IF(ABS('Duplicate Ext-free MC values'!P32-'Duplicate Ext-free MC values'!P33)&gt;'Error Flags'!P$3,'Duplicate Ext-free MC values'!P33,"")</f>
        <v/>
      </c>
      <c r="Q35" s="17" t="str">
        <f>IF(ABS('Duplicate Ext-free MC values'!Q32-'Duplicate Ext-free MC values'!Q33)&gt;'Error Flags'!Q$3,'Duplicate Ext-free MC values'!Q33,"")</f>
        <v/>
      </c>
    </row>
    <row r="36" spans="1:17">
      <c r="A36" s="1">
        <v>17</v>
      </c>
      <c r="B36" s="1">
        <f>'Duplicate Ext-free MC values'!B34</f>
        <v>0</v>
      </c>
      <c r="C36" s="17" t="str">
        <f>IF(ABS('Duplicate Ext-free MC values'!C34-'Duplicate Ext-free MC values'!C35)&gt;'Error Flags'!C$3,'Duplicate Ext-free MC values'!C34,"")</f>
        <v/>
      </c>
      <c r="D36" s="17" t="str">
        <f>IF(ABS('Duplicate Ext-free MC values'!D34-'Duplicate Ext-free MC values'!D35)&gt;'Error Flags'!D$3,'Duplicate Ext-free MC values'!D34,"")</f>
        <v/>
      </c>
      <c r="E36" s="17" t="str">
        <f>IF(ABS('Duplicate Ext-free MC values'!E34-'Duplicate Ext-free MC values'!E35)&gt;'Error Flags'!E$3,'Duplicate Ext-free MC values'!E34,"")</f>
        <v/>
      </c>
      <c r="F36" s="17" t="str">
        <f>IF(ABS('Duplicate Ext-free MC values'!F34-'Duplicate Ext-free MC values'!F35)&gt;'Error Flags'!F$3,'Duplicate Ext-free MC values'!F34,"")</f>
        <v/>
      </c>
      <c r="G36" s="17" t="str">
        <f>IF(ABS('Duplicate Ext-free MC values'!G34-'Duplicate Ext-free MC values'!G35)&gt;'Error Flags'!G$3,'Duplicate Ext-free MC values'!G34,"")</f>
        <v/>
      </c>
      <c r="H36" s="17" t="str">
        <f>IF(ABS('Duplicate Ext-free MC values'!H34-'Duplicate Ext-free MC values'!H35)&gt;'Error Flags'!H$3,'Duplicate Ext-free MC values'!H34,"")</f>
        <v/>
      </c>
      <c r="I36" s="17" t="str">
        <f>IF(ABS('Duplicate Ext-free MC values'!I34-'Duplicate Ext-free MC values'!I35)&gt;'Error Flags'!I$3,'Duplicate Ext-free MC values'!I34,"")</f>
        <v/>
      </c>
      <c r="J36" s="17" t="str">
        <f>IF(ABS('Duplicate Ext-free MC values'!J34-'Duplicate Ext-free MC values'!J35)&gt;'Error Flags'!J$3,'Duplicate Ext-free MC values'!J34,"")</f>
        <v/>
      </c>
      <c r="K36" s="17" t="str">
        <f>IF(ABS('Duplicate Ext-free MC values'!K34-'Duplicate Ext-free MC values'!K35)&gt;'Error Flags'!K$3,'Duplicate Ext-free MC values'!K34,"")</f>
        <v/>
      </c>
      <c r="L36" s="17" t="str">
        <f>IF(ABS('Duplicate Ext-free MC values'!L34-'Duplicate Ext-free MC values'!L35)&gt;'Error Flags'!L$3,'Duplicate Ext-free MC values'!L34,"")</f>
        <v/>
      </c>
      <c r="M36" s="17" t="str">
        <f>IF(ABS('Duplicate Ext-free MC values'!M34-'Duplicate Ext-free MC values'!M35)&gt;'Error Flags'!M$3,'Duplicate Ext-free MC values'!M34,"")</f>
        <v/>
      </c>
      <c r="N36" s="17" t="str">
        <f>IF(ABS('Duplicate Ext-free MC values'!N34-'Duplicate Ext-free MC values'!N35)&gt;'Error Flags'!N$3,'Duplicate Ext-free MC values'!N34,"")</f>
        <v/>
      </c>
      <c r="O36" s="17" t="str">
        <f>IF(ABS('Duplicate Ext-free MC values'!O34-'Duplicate Ext-free MC values'!O35)&gt;'Error Flags'!O$3,'Duplicate Ext-free MC values'!O34,"")</f>
        <v/>
      </c>
      <c r="P36" s="17" t="str">
        <f>IF(ABS('Duplicate Ext-free MC values'!P34-'Duplicate Ext-free MC values'!P35)&gt;'Error Flags'!P$3,'Duplicate Ext-free MC values'!P34,"")</f>
        <v/>
      </c>
      <c r="Q36" s="17" t="str">
        <f>IF(ABS('Duplicate Ext-free MC values'!Q34-'Duplicate Ext-free MC values'!Q35)&gt;'Error Flags'!Q$3,'Duplicate Ext-free MC values'!Q34,"")</f>
        <v/>
      </c>
    </row>
    <row r="37" spans="1:17">
      <c r="A37" s="1" t="s">
        <v>31</v>
      </c>
      <c r="B37" s="1">
        <f>'Duplicate Ext-free MC values'!B35</f>
        <v>0</v>
      </c>
      <c r="C37" s="17" t="str">
        <f>IF(ABS('Duplicate Ext-free MC values'!C34-'Duplicate Ext-free MC values'!C35)&gt;'Error Flags'!C$3,'Duplicate Ext-free MC values'!C35,"")</f>
        <v/>
      </c>
      <c r="D37" s="17" t="str">
        <f>IF(ABS('Duplicate Ext-free MC values'!D34-'Duplicate Ext-free MC values'!D35)&gt;'Error Flags'!D$3,'Duplicate Ext-free MC values'!D35,"")</f>
        <v/>
      </c>
      <c r="E37" s="17" t="str">
        <f>IF(ABS('Duplicate Ext-free MC values'!E34-'Duplicate Ext-free MC values'!E35)&gt;'Error Flags'!E$3,'Duplicate Ext-free MC values'!E35,"")</f>
        <v/>
      </c>
      <c r="F37" s="17" t="str">
        <f>IF(ABS('Duplicate Ext-free MC values'!F34-'Duplicate Ext-free MC values'!F35)&gt;'Error Flags'!F$3,'Duplicate Ext-free MC values'!F35,"")</f>
        <v/>
      </c>
      <c r="G37" s="17" t="str">
        <f>IF(ABS('Duplicate Ext-free MC values'!G34-'Duplicate Ext-free MC values'!G35)&gt;'Error Flags'!G$3,'Duplicate Ext-free MC values'!G35,"")</f>
        <v/>
      </c>
      <c r="H37" s="17" t="str">
        <f>IF(ABS('Duplicate Ext-free MC values'!H34-'Duplicate Ext-free MC values'!H35)&gt;'Error Flags'!H$3,'Duplicate Ext-free MC values'!H35,"")</f>
        <v/>
      </c>
      <c r="I37" s="17" t="str">
        <f>IF(ABS('Duplicate Ext-free MC values'!I34-'Duplicate Ext-free MC values'!I35)&gt;'Error Flags'!I$3,'Duplicate Ext-free MC values'!I35,"")</f>
        <v/>
      </c>
      <c r="J37" s="17" t="str">
        <f>IF(ABS('Duplicate Ext-free MC values'!J34-'Duplicate Ext-free MC values'!J35)&gt;'Error Flags'!J$3,'Duplicate Ext-free MC values'!J35,"")</f>
        <v/>
      </c>
      <c r="K37" s="17" t="str">
        <f>IF(ABS('Duplicate Ext-free MC values'!K34-'Duplicate Ext-free MC values'!K35)&gt;'Error Flags'!K$3,'Duplicate Ext-free MC values'!K35,"")</f>
        <v/>
      </c>
      <c r="L37" s="17" t="str">
        <f>IF(ABS('Duplicate Ext-free MC values'!L34-'Duplicate Ext-free MC values'!L35)&gt;'Error Flags'!L$3,'Duplicate Ext-free MC values'!L35,"")</f>
        <v/>
      </c>
      <c r="M37" s="17" t="str">
        <f>IF(ABS('Duplicate Ext-free MC values'!M34-'Duplicate Ext-free MC values'!M35)&gt;'Error Flags'!M$3,'Duplicate Ext-free MC values'!M35,"")</f>
        <v/>
      </c>
      <c r="N37" s="17" t="str">
        <f>IF(ABS('Duplicate Ext-free MC values'!N34-'Duplicate Ext-free MC values'!N35)&gt;'Error Flags'!N$3,'Duplicate Ext-free MC values'!N35,"")</f>
        <v/>
      </c>
      <c r="O37" s="17" t="str">
        <f>IF(ABS('Duplicate Ext-free MC values'!O34-'Duplicate Ext-free MC values'!O35)&gt;'Error Flags'!O$3,'Duplicate Ext-free MC values'!O35,"")</f>
        <v/>
      </c>
      <c r="P37" s="17" t="str">
        <f>IF(ABS('Duplicate Ext-free MC values'!P34-'Duplicate Ext-free MC values'!P35)&gt;'Error Flags'!P$3,'Duplicate Ext-free MC values'!P35,"")</f>
        <v/>
      </c>
      <c r="Q37" s="17" t="str">
        <f>IF(ABS('Duplicate Ext-free MC values'!Q34-'Duplicate Ext-free MC values'!Q35)&gt;'Error Flags'!Q$3,'Duplicate Ext-free MC values'!Q35,"")</f>
        <v/>
      </c>
    </row>
    <row r="38" spans="1:17">
      <c r="A38" s="1">
        <v>18</v>
      </c>
      <c r="B38" s="1">
        <f>'Duplicate Ext-free MC values'!B36</f>
        <v>0</v>
      </c>
      <c r="C38" s="17" t="str">
        <f>IF(ABS('Duplicate Ext-free MC values'!C36-'Duplicate Ext-free MC values'!C37)&gt;'Error Flags'!C$3,'Duplicate Ext-free MC values'!C36,"")</f>
        <v/>
      </c>
      <c r="D38" s="17" t="str">
        <f>IF(ABS('Duplicate Ext-free MC values'!D36-'Duplicate Ext-free MC values'!D37)&gt;'Error Flags'!D$3,'Duplicate Ext-free MC values'!D36,"")</f>
        <v/>
      </c>
      <c r="E38" s="17" t="str">
        <f>IF(ABS('Duplicate Ext-free MC values'!E36-'Duplicate Ext-free MC values'!E37)&gt;'Error Flags'!E$3,'Duplicate Ext-free MC values'!E36,"")</f>
        <v/>
      </c>
      <c r="F38" s="17" t="str">
        <f>IF(ABS('Duplicate Ext-free MC values'!F36-'Duplicate Ext-free MC values'!F37)&gt;'Error Flags'!F$3,'Duplicate Ext-free MC values'!F36,"")</f>
        <v/>
      </c>
      <c r="G38" s="17" t="str">
        <f>IF(ABS('Duplicate Ext-free MC values'!G36-'Duplicate Ext-free MC values'!G37)&gt;'Error Flags'!G$3,'Duplicate Ext-free MC values'!G36,"")</f>
        <v/>
      </c>
      <c r="H38" s="17" t="str">
        <f>IF(ABS('Duplicate Ext-free MC values'!H36-'Duplicate Ext-free MC values'!H37)&gt;'Error Flags'!H$3,'Duplicate Ext-free MC values'!H36,"")</f>
        <v/>
      </c>
      <c r="I38" s="17" t="str">
        <f>IF(ABS('Duplicate Ext-free MC values'!I36-'Duplicate Ext-free MC values'!I37)&gt;'Error Flags'!I$3,'Duplicate Ext-free MC values'!I36,"")</f>
        <v/>
      </c>
      <c r="J38" s="17" t="str">
        <f>IF(ABS('Duplicate Ext-free MC values'!J36-'Duplicate Ext-free MC values'!J37)&gt;'Error Flags'!J$3,'Duplicate Ext-free MC values'!J36,"")</f>
        <v/>
      </c>
      <c r="K38" s="17" t="str">
        <f>IF(ABS('Duplicate Ext-free MC values'!K36-'Duplicate Ext-free MC values'!K37)&gt;'Error Flags'!K$3,'Duplicate Ext-free MC values'!K36,"")</f>
        <v/>
      </c>
      <c r="L38" s="17" t="str">
        <f>IF(ABS('Duplicate Ext-free MC values'!L36-'Duplicate Ext-free MC values'!L37)&gt;'Error Flags'!L$3,'Duplicate Ext-free MC values'!L36,"")</f>
        <v/>
      </c>
      <c r="M38" s="17" t="str">
        <f>IF(ABS('Duplicate Ext-free MC values'!M36-'Duplicate Ext-free MC values'!M37)&gt;'Error Flags'!M$3,'Duplicate Ext-free MC values'!M36,"")</f>
        <v/>
      </c>
      <c r="N38" s="17" t="str">
        <f>IF(ABS('Duplicate Ext-free MC values'!N36-'Duplicate Ext-free MC values'!N37)&gt;'Error Flags'!N$3,'Duplicate Ext-free MC values'!N36,"")</f>
        <v/>
      </c>
      <c r="O38" s="17" t="str">
        <f>IF(ABS('Duplicate Ext-free MC values'!O36-'Duplicate Ext-free MC values'!O37)&gt;'Error Flags'!O$3,'Duplicate Ext-free MC values'!O36,"")</f>
        <v/>
      </c>
      <c r="P38" s="17" t="str">
        <f>IF(ABS('Duplicate Ext-free MC values'!P36-'Duplicate Ext-free MC values'!P37)&gt;'Error Flags'!P$3,'Duplicate Ext-free MC values'!P36,"")</f>
        <v/>
      </c>
      <c r="Q38" s="17" t="str">
        <f>IF(ABS('Duplicate Ext-free MC values'!Q36-'Duplicate Ext-free MC values'!Q37)&gt;'Error Flags'!Q$3,'Duplicate Ext-free MC values'!Q36,"")</f>
        <v/>
      </c>
    </row>
    <row r="39" spans="1:17">
      <c r="A39" s="1" t="s">
        <v>32</v>
      </c>
      <c r="B39" s="1">
        <f>'Duplicate Ext-free MC values'!B37</f>
        <v>0</v>
      </c>
      <c r="C39" s="17" t="str">
        <f>IF(ABS('Duplicate Ext-free MC values'!C36-'Duplicate Ext-free MC values'!C37)&gt;'Error Flags'!C$3,'Duplicate Ext-free MC values'!C37,"")</f>
        <v/>
      </c>
      <c r="D39" s="17" t="str">
        <f>IF(ABS('Duplicate Ext-free MC values'!D36-'Duplicate Ext-free MC values'!D37)&gt;'Error Flags'!D$3,'Duplicate Ext-free MC values'!D37,"")</f>
        <v/>
      </c>
      <c r="E39" s="17" t="str">
        <f>IF(ABS('Duplicate Ext-free MC values'!E36-'Duplicate Ext-free MC values'!E37)&gt;'Error Flags'!E$3,'Duplicate Ext-free MC values'!E37,"")</f>
        <v/>
      </c>
      <c r="F39" s="17" t="str">
        <f>IF(ABS('Duplicate Ext-free MC values'!F36-'Duplicate Ext-free MC values'!F37)&gt;'Error Flags'!F$3,'Duplicate Ext-free MC values'!F37,"")</f>
        <v/>
      </c>
      <c r="G39" s="17" t="str">
        <f>IF(ABS('Duplicate Ext-free MC values'!G36-'Duplicate Ext-free MC values'!G37)&gt;'Error Flags'!G$3,'Duplicate Ext-free MC values'!G37,"")</f>
        <v/>
      </c>
      <c r="H39" s="17" t="str">
        <f>IF(ABS('Duplicate Ext-free MC values'!H36-'Duplicate Ext-free MC values'!H37)&gt;'Error Flags'!H$3,'Duplicate Ext-free MC values'!H37,"")</f>
        <v/>
      </c>
      <c r="I39" s="17" t="str">
        <f>IF(ABS('Duplicate Ext-free MC values'!I36-'Duplicate Ext-free MC values'!I37)&gt;'Error Flags'!I$3,'Duplicate Ext-free MC values'!I37,"")</f>
        <v/>
      </c>
      <c r="J39" s="17" t="str">
        <f>IF(ABS('Duplicate Ext-free MC values'!J36-'Duplicate Ext-free MC values'!J37)&gt;'Error Flags'!J$3,'Duplicate Ext-free MC values'!J37,"")</f>
        <v/>
      </c>
      <c r="K39" s="17" t="str">
        <f>IF(ABS('Duplicate Ext-free MC values'!K36-'Duplicate Ext-free MC values'!K37)&gt;'Error Flags'!K$3,'Duplicate Ext-free MC values'!K37,"")</f>
        <v/>
      </c>
      <c r="L39" s="17" t="str">
        <f>IF(ABS('Duplicate Ext-free MC values'!L36-'Duplicate Ext-free MC values'!L37)&gt;'Error Flags'!L$3,'Duplicate Ext-free MC values'!L37,"")</f>
        <v/>
      </c>
      <c r="M39" s="17" t="str">
        <f>IF(ABS('Duplicate Ext-free MC values'!M36-'Duplicate Ext-free MC values'!M37)&gt;'Error Flags'!M$3,'Duplicate Ext-free MC values'!M37,"")</f>
        <v/>
      </c>
      <c r="N39" s="17" t="str">
        <f>IF(ABS('Duplicate Ext-free MC values'!N36-'Duplicate Ext-free MC values'!N37)&gt;'Error Flags'!N$3,'Duplicate Ext-free MC values'!N37,"")</f>
        <v/>
      </c>
      <c r="O39" s="17" t="str">
        <f>IF(ABS('Duplicate Ext-free MC values'!O36-'Duplicate Ext-free MC values'!O37)&gt;'Error Flags'!O$3,'Duplicate Ext-free MC values'!O37,"")</f>
        <v/>
      </c>
      <c r="P39" s="17" t="str">
        <f>IF(ABS('Duplicate Ext-free MC values'!P36-'Duplicate Ext-free MC values'!P37)&gt;'Error Flags'!P$3,'Duplicate Ext-free MC values'!P37,"")</f>
        <v/>
      </c>
      <c r="Q39" s="17" t="str">
        <f>IF(ABS('Duplicate Ext-free MC values'!Q36-'Duplicate Ext-free MC values'!Q37)&gt;'Error Flags'!Q$3,'Duplicate Ext-free MC values'!Q37,"")</f>
        <v/>
      </c>
    </row>
    <row r="40" spans="1:17">
      <c r="A40" s="1">
        <v>19</v>
      </c>
      <c r="B40" s="1">
        <f>'Duplicate Ext-free MC values'!B38</f>
        <v>0</v>
      </c>
      <c r="C40" s="17" t="str">
        <f>IF(ABS('Duplicate Ext-free MC values'!C38-'Duplicate Ext-free MC values'!C39)&gt;'Error Flags'!C$3,'Duplicate Ext-free MC values'!C38,"")</f>
        <v/>
      </c>
      <c r="D40" s="17" t="str">
        <f>IF(ABS('Duplicate Ext-free MC values'!D38-'Duplicate Ext-free MC values'!D39)&gt;'Error Flags'!D$3,'Duplicate Ext-free MC values'!D38,"")</f>
        <v/>
      </c>
      <c r="E40" s="17" t="str">
        <f>IF(ABS('Duplicate Ext-free MC values'!E38-'Duplicate Ext-free MC values'!E39)&gt;'Error Flags'!E$3,'Duplicate Ext-free MC values'!E38,"")</f>
        <v/>
      </c>
      <c r="F40" s="17" t="str">
        <f>IF(ABS('Duplicate Ext-free MC values'!F38-'Duplicate Ext-free MC values'!F39)&gt;'Error Flags'!F$3,'Duplicate Ext-free MC values'!F38,"")</f>
        <v/>
      </c>
      <c r="G40" s="17" t="str">
        <f>IF(ABS('Duplicate Ext-free MC values'!G38-'Duplicate Ext-free MC values'!G39)&gt;'Error Flags'!G$3,'Duplicate Ext-free MC values'!G38,"")</f>
        <v/>
      </c>
      <c r="H40" s="17" t="str">
        <f>IF(ABS('Duplicate Ext-free MC values'!H38-'Duplicate Ext-free MC values'!H39)&gt;'Error Flags'!H$3,'Duplicate Ext-free MC values'!H38,"")</f>
        <v/>
      </c>
      <c r="I40" s="17" t="str">
        <f>IF(ABS('Duplicate Ext-free MC values'!I38-'Duplicate Ext-free MC values'!I39)&gt;'Error Flags'!I$3,'Duplicate Ext-free MC values'!I38,"")</f>
        <v/>
      </c>
      <c r="J40" s="17" t="str">
        <f>IF(ABS('Duplicate Ext-free MC values'!J38-'Duplicate Ext-free MC values'!J39)&gt;'Error Flags'!J$3,'Duplicate Ext-free MC values'!J38,"")</f>
        <v/>
      </c>
      <c r="K40" s="17" t="str">
        <f>IF(ABS('Duplicate Ext-free MC values'!K38-'Duplicate Ext-free MC values'!K39)&gt;'Error Flags'!K$3,'Duplicate Ext-free MC values'!K38,"")</f>
        <v/>
      </c>
      <c r="L40" s="17" t="str">
        <f>IF(ABS('Duplicate Ext-free MC values'!L38-'Duplicate Ext-free MC values'!L39)&gt;'Error Flags'!L$3,'Duplicate Ext-free MC values'!L38,"")</f>
        <v/>
      </c>
      <c r="M40" s="17" t="str">
        <f>IF(ABS('Duplicate Ext-free MC values'!M38-'Duplicate Ext-free MC values'!M39)&gt;'Error Flags'!M$3,'Duplicate Ext-free MC values'!M38,"")</f>
        <v/>
      </c>
      <c r="N40" s="17" t="str">
        <f>IF(ABS('Duplicate Ext-free MC values'!N38-'Duplicate Ext-free MC values'!N39)&gt;'Error Flags'!N$3,'Duplicate Ext-free MC values'!N38,"")</f>
        <v/>
      </c>
      <c r="O40" s="17" t="str">
        <f>IF(ABS('Duplicate Ext-free MC values'!O38-'Duplicate Ext-free MC values'!O39)&gt;'Error Flags'!O$3,'Duplicate Ext-free MC values'!O38,"")</f>
        <v/>
      </c>
      <c r="P40" s="17" t="str">
        <f>IF(ABS('Duplicate Ext-free MC values'!P38-'Duplicate Ext-free MC values'!P39)&gt;'Error Flags'!P$3,'Duplicate Ext-free MC values'!P38,"")</f>
        <v/>
      </c>
      <c r="Q40" s="17" t="str">
        <f>IF(ABS('Duplicate Ext-free MC values'!Q38-'Duplicate Ext-free MC values'!Q39)&gt;'Error Flags'!Q$3,'Duplicate Ext-free MC values'!Q38,"")</f>
        <v/>
      </c>
    </row>
    <row r="41" spans="1:17">
      <c r="A41" s="1" t="s">
        <v>33</v>
      </c>
      <c r="B41" s="1">
        <f>'Duplicate Ext-free MC values'!B39</f>
        <v>0</v>
      </c>
      <c r="C41" s="17" t="str">
        <f>IF(ABS('Duplicate Ext-free MC values'!C38-'Duplicate Ext-free MC values'!C39)&gt;'Error Flags'!C$3,'Duplicate Ext-free MC values'!C39,"")</f>
        <v/>
      </c>
      <c r="D41" s="17" t="str">
        <f>IF(ABS('Duplicate Ext-free MC values'!D38-'Duplicate Ext-free MC values'!D39)&gt;'Error Flags'!D$3,'Duplicate Ext-free MC values'!D39,"")</f>
        <v/>
      </c>
      <c r="E41" s="17" t="str">
        <f>IF(ABS('Duplicate Ext-free MC values'!E38-'Duplicate Ext-free MC values'!E39)&gt;'Error Flags'!E$3,'Duplicate Ext-free MC values'!E39,"")</f>
        <v/>
      </c>
      <c r="F41" s="17" t="str">
        <f>IF(ABS('Duplicate Ext-free MC values'!F38-'Duplicate Ext-free MC values'!F39)&gt;'Error Flags'!F$3,'Duplicate Ext-free MC values'!F39,"")</f>
        <v/>
      </c>
      <c r="G41" s="17" t="str">
        <f>IF(ABS('Duplicate Ext-free MC values'!G38-'Duplicate Ext-free MC values'!G39)&gt;'Error Flags'!G$3,'Duplicate Ext-free MC values'!G39,"")</f>
        <v/>
      </c>
      <c r="H41" s="17" t="str">
        <f>IF(ABS('Duplicate Ext-free MC values'!H38-'Duplicate Ext-free MC values'!H39)&gt;'Error Flags'!H$3,'Duplicate Ext-free MC values'!H39,"")</f>
        <v/>
      </c>
      <c r="I41" s="17" t="str">
        <f>IF(ABS('Duplicate Ext-free MC values'!I38-'Duplicate Ext-free MC values'!I39)&gt;'Error Flags'!I$3,'Duplicate Ext-free MC values'!I39,"")</f>
        <v/>
      </c>
      <c r="J41" s="17" t="str">
        <f>IF(ABS('Duplicate Ext-free MC values'!J38-'Duplicate Ext-free MC values'!J39)&gt;'Error Flags'!J$3,'Duplicate Ext-free MC values'!J39,"")</f>
        <v/>
      </c>
      <c r="K41" s="17" t="str">
        <f>IF(ABS('Duplicate Ext-free MC values'!K38-'Duplicate Ext-free MC values'!K39)&gt;'Error Flags'!K$3,'Duplicate Ext-free MC values'!K39,"")</f>
        <v/>
      </c>
      <c r="L41" s="17" t="str">
        <f>IF(ABS('Duplicate Ext-free MC values'!L38-'Duplicate Ext-free MC values'!L39)&gt;'Error Flags'!L$3,'Duplicate Ext-free MC values'!L39,"")</f>
        <v/>
      </c>
      <c r="M41" s="17" t="str">
        <f>IF(ABS('Duplicate Ext-free MC values'!M38-'Duplicate Ext-free MC values'!M39)&gt;'Error Flags'!M$3,'Duplicate Ext-free MC values'!M39,"")</f>
        <v/>
      </c>
      <c r="N41" s="17" t="str">
        <f>IF(ABS('Duplicate Ext-free MC values'!N38-'Duplicate Ext-free MC values'!N39)&gt;'Error Flags'!N$3,'Duplicate Ext-free MC values'!N39,"")</f>
        <v/>
      </c>
      <c r="O41" s="17" t="str">
        <f>IF(ABS('Duplicate Ext-free MC values'!O38-'Duplicate Ext-free MC values'!O39)&gt;'Error Flags'!O$3,'Duplicate Ext-free MC values'!O39,"")</f>
        <v/>
      </c>
      <c r="P41" s="17" t="str">
        <f>IF(ABS('Duplicate Ext-free MC values'!P38-'Duplicate Ext-free MC values'!P39)&gt;'Error Flags'!P$3,'Duplicate Ext-free MC values'!P39,"")</f>
        <v/>
      </c>
      <c r="Q41" s="17" t="str">
        <f>IF(ABS('Duplicate Ext-free MC values'!Q38-'Duplicate Ext-free MC values'!Q39)&gt;'Error Flags'!Q$3,'Duplicate Ext-free MC values'!Q39,"")</f>
        <v/>
      </c>
    </row>
    <row r="42" spans="1:17">
      <c r="A42" s="1">
        <v>20</v>
      </c>
      <c r="B42" s="1">
        <f>'Duplicate Ext-free MC values'!B40</f>
        <v>0</v>
      </c>
      <c r="C42" s="17" t="str">
        <f>IF(ABS('Duplicate Ext-free MC values'!C40-'Duplicate Ext-free MC values'!C41)&gt;'Error Flags'!C$3,'Duplicate Ext-free MC values'!C40,"")</f>
        <v/>
      </c>
      <c r="D42" s="17" t="str">
        <f>IF(ABS('Duplicate Ext-free MC values'!D40-'Duplicate Ext-free MC values'!D41)&gt;'Error Flags'!D$3,'Duplicate Ext-free MC values'!D40,"")</f>
        <v/>
      </c>
      <c r="E42" s="17" t="str">
        <f>IF(ABS('Duplicate Ext-free MC values'!E40-'Duplicate Ext-free MC values'!E41)&gt;'Error Flags'!E$3,'Duplicate Ext-free MC values'!E40,"")</f>
        <v/>
      </c>
      <c r="F42" s="17" t="str">
        <f>IF(ABS('Duplicate Ext-free MC values'!F40-'Duplicate Ext-free MC values'!F41)&gt;'Error Flags'!F$3,'Duplicate Ext-free MC values'!F40,"")</f>
        <v/>
      </c>
      <c r="G42" s="17" t="str">
        <f>IF(ABS('Duplicate Ext-free MC values'!G40-'Duplicate Ext-free MC values'!G41)&gt;'Error Flags'!G$3,'Duplicate Ext-free MC values'!G40,"")</f>
        <v/>
      </c>
      <c r="H42" s="17" t="str">
        <f>IF(ABS('Duplicate Ext-free MC values'!H40-'Duplicate Ext-free MC values'!H41)&gt;'Error Flags'!H$3,'Duplicate Ext-free MC values'!H40,"")</f>
        <v/>
      </c>
      <c r="I42" s="17" t="str">
        <f>IF(ABS('Duplicate Ext-free MC values'!I40-'Duplicate Ext-free MC values'!I41)&gt;'Error Flags'!I$3,'Duplicate Ext-free MC values'!I40,"")</f>
        <v/>
      </c>
      <c r="J42" s="17" t="str">
        <f>IF(ABS('Duplicate Ext-free MC values'!J40-'Duplicate Ext-free MC values'!J41)&gt;'Error Flags'!J$3,'Duplicate Ext-free MC values'!J40,"")</f>
        <v/>
      </c>
      <c r="K42" s="17" t="str">
        <f>IF(ABS('Duplicate Ext-free MC values'!K40-'Duplicate Ext-free MC values'!K41)&gt;'Error Flags'!K$3,'Duplicate Ext-free MC values'!K40,"")</f>
        <v/>
      </c>
      <c r="L42" s="17" t="str">
        <f>IF(ABS('Duplicate Ext-free MC values'!L40-'Duplicate Ext-free MC values'!L41)&gt;'Error Flags'!L$3,'Duplicate Ext-free MC values'!L40,"")</f>
        <v/>
      </c>
      <c r="M42" s="17" t="str">
        <f>IF(ABS('Duplicate Ext-free MC values'!M40-'Duplicate Ext-free MC values'!M41)&gt;'Error Flags'!M$3,'Duplicate Ext-free MC values'!M40,"")</f>
        <v/>
      </c>
      <c r="N42" s="17" t="str">
        <f>IF(ABS('Duplicate Ext-free MC values'!N40-'Duplicate Ext-free MC values'!N41)&gt;'Error Flags'!N$3,'Duplicate Ext-free MC values'!N40,"")</f>
        <v/>
      </c>
      <c r="O42" s="17" t="str">
        <f>IF(ABS('Duplicate Ext-free MC values'!O40-'Duplicate Ext-free MC values'!O41)&gt;'Error Flags'!O$3,'Duplicate Ext-free MC values'!O40,"")</f>
        <v/>
      </c>
      <c r="P42" s="17" t="str">
        <f>IF(ABS('Duplicate Ext-free MC values'!P40-'Duplicate Ext-free MC values'!P41)&gt;'Error Flags'!P$3,'Duplicate Ext-free MC values'!P40,"")</f>
        <v/>
      </c>
      <c r="Q42" s="17" t="str">
        <f>IF(ABS('Duplicate Ext-free MC values'!Q40-'Duplicate Ext-free MC values'!Q41)&gt;'Error Flags'!Q$3,'Duplicate Ext-free MC values'!Q40,"")</f>
        <v/>
      </c>
    </row>
    <row r="43" spans="1:17">
      <c r="A43" s="1" t="s">
        <v>34</v>
      </c>
      <c r="B43" s="1">
        <f>'Duplicate Ext-free MC values'!B41</f>
        <v>0</v>
      </c>
      <c r="C43" s="17" t="str">
        <f>IF(ABS('Duplicate Ext-free MC values'!C40-'Duplicate Ext-free MC values'!C41)&gt;'Error Flags'!C$3,'Duplicate Ext-free MC values'!C41,"")</f>
        <v/>
      </c>
      <c r="D43" s="17" t="str">
        <f>IF(ABS('Duplicate Ext-free MC values'!D40-'Duplicate Ext-free MC values'!D41)&gt;'Error Flags'!D$3,'Duplicate Ext-free MC values'!D41,"")</f>
        <v/>
      </c>
      <c r="E43" s="17" t="str">
        <f>IF(ABS('Duplicate Ext-free MC values'!E40-'Duplicate Ext-free MC values'!E41)&gt;'Error Flags'!E$3,'Duplicate Ext-free MC values'!E41,"")</f>
        <v/>
      </c>
      <c r="F43" s="17" t="str">
        <f>IF(ABS('Duplicate Ext-free MC values'!F40-'Duplicate Ext-free MC values'!F41)&gt;'Error Flags'!F$3,'Duplicate Ext-free MC values'!F41,"")</f>
        <v/>
      </c>
      <c r="G43" s="17" t="str">
        <f>IF(ABS('Duplicate Ext-free MC values'!G40-'Duplicate Ext-free MC values'!G41)&gt;'Error Flags'!G$3,'Duplicate Ext-free MC values'!G41,"")</f>
        <v/>
      </c>
      <c r="H43" s="17" t="str">
        <f>IF(ABS('Duplicate Ext-free MC values'!H40-'Duplicate Ext-free MC values'!H41)&gt;'Error Flags'!H$3,'Duplicate Ext-free MC values'!H41,"")</f>
        <v/>
      </c>
      <c r="I43" s="17" t="str">
        <f>IF(ABS('Duplicate Ext-free MC values'!I40-'Duplicate Ext-free MC values'!I41)&gt;'Error Flags'!I$3,'Duplicate Ext-free MC values'!I41,"")</f>
        <v/>
      </c>
      <c r="J43" s="17" t="str">
        <f>IF(ABS('Duplicate Ext-free MC values'!J40-'Duplicate Ext-free MC values'!J41)&gt;'Error Flags'!J$3,'Duplicate Ext-free MC values'!J41,"")</f>
        <v/>
      </c>
      <c r="K43" s="17" t="str">
        <f>IF(ABS('Duplicate Ext-free MC values'!K40-'Duplicate Ext-free MC values'!K41)&gt;'Error Flags'!K$3,'Duplicate Ext-free MC values'!K41,"")</f>
        <v/>
      </c>
      <c r="L43" s="17" t="str">
        <f>IF(ABS('Duplicate Ext-free MC values'!L40-'Duplicate Ext-free MC values'!L41)&gt;'Error Flags'!L$3,'Duplicate Ext-free MC values'!L41,"")</f>
        <v/>
      </c>
      <c r="M43" s="17" t="str">
        <f>IF(ABS('Duplicate Ext-free MC values'!M40-'Duplicate Ext-free MC values'!M41)&gt;'Error Flags'!M$3,'Duplicate Ext-free MC values'!M41,"")</f>
        <v/>
      </c>
      <c r="N43" s="17" t="str">
        <f>IF(ABS('Duplicate Ext-free MC values'!N40-'Duplicate Ext-free MC values'!N41)&gt;'Error Flags'!N$3,'Duplicate Ext-free MC values'!N41,"")</f>
        <v/>
      </c>
      <c r="O43" s="17" t="str">
        <f>IF(ABS('Duplicate Ext-free MC values'!O40-'Duplicate Ext-free MC values'!O41)&gt;'Error Flags'!O$3,'Duplicate Ext-free MC values'!O41,"")</f>
        <v/>
      </c>
      <c r="P43" s="17" t="str">
        <f>IF(ABS('Duplicate Ext-free MC values'!P40-'Duplicate Ext-free MC values'!P41)&gt;'Error Flags'!P$3,'Duplicate Ext-free MC values'!P41,"")</f>
        <v/>
      </c>
      <c r="Q43" s="17" t="str">
        <f>IF(ABS('Duplicate Ext-free MC values'!Q40-'Duplicate Ext-free MC values'!Q41)&gt;'Error Flags'!Q$3,'Duplicate Ext-free MC values'!Q41,"")</f>
        <v/>
      </c>
    </row>
    <row r="44" spans="1:17">
      <c r="A44" s="1">
        <v>21</v>
      </c>
      <c r="B44" s="1">
        <f>'Duplicate Ext-free MC values'!B42</f>
        <v>0</v>
      </c>
      <c r="C44" s="17" t="str">
        <f>IF(ABS('Duplicate Ext-free MC values'!C42-'Duplicate Ext-free MC values'!C43)&gt;'Error Flags'!C$3,'Duplicate Ext-free MC values'!C42,"")</f>
        <v/>
      </c>
      <c r="D44" s="17" t="str">
        <f>IF(ABS('Duplicate Ext-free MC values'!D42-'Duplicate Ext-free MC values'!D43)&gt;'Error Flags'!D$3,'Duplicate Ext-free MC values'!D42,"")</f>
        <v/>
      </c>
      <c r="E44" s="17" t="str">
        <f>IF(ABS('Duplicate Ext-free MC values'!E42-'Duplicate Ext-free MC values'!E43)&gt;'Error Flags'!E$3,'Duplicate Ext-free MC values'!E42,"")</f>
        <v/>
      </c>
      <c r="F44" s="17" t="str">
        <f>IF(ABS('Duplicate Ext-free MC values'!F42-'Duplicate Ext-free MC values'!F43)&gt;'Error Flags'!F$3,'Duplicate Ext-free MC values'!F42,"")</f>
        <v/>
      </c>
      <c r="G44" s="17" t="str">
        <f>IF(ABS('Duplicate Ext-free MC values'!G42-'Duplicate Ext-free MC values'!G43)&gt;'Error Flags'!G$3,'Duplicate Ext-free MC values'!G42,"")</f>
        <v/>
      </c>
      <c r="H44" s="17" t="str">
        <f>IF(ABS('Duplicate Ext-free MC values'!H42-'Duplicate Ext-free MC values'!H43)&gt;'Error Flags'!H$3,'Duplicate Ext-free MC values'!H42,"")</f>
        <v/>
      </c>
      <c r="I44" s="17" t="str">
        <f>IF(ABS('Duplicate Ext-free MC values'!I42-'Duplicate Ext-free MC values'!I43)&gt;'Error Flags'!I$3,'Duplicate Ext-free MC values'!I42,"")</f>
        <v/>
      </c>
      <c r="J44" s="17" t="str">
        <f>IF(ABS('Duplicate Ext-free MC values'!J42-'Duplicate Ext-free MC values'!J43)&gt;'Error Flags'!J$3,'Duplicate Ext-free MC values'!J42,"")</f>
        <v/>
      </c>
      <c r="K44" s="17" t="str">
        <f>IF(ABS('Duplicate Ext-free MC values'!K42-'Duplicate Ext-free MC values'!K43)&gt;'Error Flags'!K$3,'Duplicate Ext-free MC values'!K42,"")</f>
        <v/>
      </c>
      <c r="L44" s="17" t="str">
        <f>IF(ABS('Duplicate Ext-free MC values'!L42-'Duplicate Ext-free MC values'!L43)&gt;'Error Flags'!L$3,'Duplicate Ext-free MC values'!L42,"")</f>
        <v/>
      </c>
      <c r="M44" s="17" t="str">
        <f>IF(ABS('Duplicate Ext-free MC values'!M42-'Duplicate Ext-free MC values'!M43)&gt;'Error Flags'!M$3,'Duplicate Ext-free MC values'!M42,"")</f>
        <v/>
      </c>
      <c r="N44" s="17" t="str">
        <f>IF(ABS('Duplicate Ext-free MC values'!N42-'Duplicate Ext-free MC values'!N43)&gt;'Error Flags'!N$3,'Duplicate Ext-free MC values'!N42,"")</f>
        <v/>
      </c>
      <c r="O44" s="17" t="str">
        <f>IF(ABS('Duplicate Ext-free MC values'!O42-'Duplicate Ext-free MC values'!O43)&gt;'Error Flags'!O$3,'Duplicate Ext-free MC values'!O42,"")</f>
        <v/>
      </c>
      <c r="P44" s="17" t="str">
        <f>IF(ABS('Duplicate Ext-free MC values'!P42-'Duplicate Ext-free MC values'!P43)&gt;'Error Flags'!P$3,'Duplicate Ext-free MC values'!P42,"")</f>
        <v/>
      </c>
      <c r="Q44" s="17" t="str">
        <f>IF(ABS('Duplicate Ext-free MC values'!Q42-'Duplicate Ext-free MC values'!Q43)&gt;'Error Flags'!Q$3,'Duplicate Ext-free MC values'!Q42,"")</f>
        <v/>
      </c>
    </row>
    <row r="45" spans="1:17">
      <c r="A45" s="1" t="s">
        <v>35</v>
      </c>
      <c r="B45" s="1">
        <f>'Duplicate Ext-free MC values'!B43</f>
        <v>0</v>
      </c>
      <c r="C45" s="17" t="str">
        <f>IF(ABS('Duplicate Ext-free MC values'!C42-'Duplicate Ext-free MC values'!C43)&gt;'Error Flags'!C$3,'Duplicate Ext-free MC values'!C43,"")</f>
        <v/>
      </c>
      <c r="D45" s="17" t="str">
        <f>IF(ABS('Duplicate Ext-free MC values'!D42-'Duplicate Ext-free MC values'!D43)&gt;'Error Flags'!D$3,'Duplicate Ext-free MC values'!D43,"")</f>
        <v/>
      </c>
      <c r="E45" s="17" t="str">
        <f>IF(ABS('Duplicate Ext-free MC values'!E42-'Duplicate Ext-free MC values'!E43)&gt;'Error Flags'!E$3,'Duplicate Ext-free MC values'!E43,"")</f>
        <v/>
      </c>
      <c r="F45" s="17" t="str">
        <f>IF(ABS('Duplicate Ext-free MC values'!F42-'Duplicate Ext-free MC values'!F43)&gt;'Error Flags'!F$3,'Duplicate Ext-free MC values'!F43,"")</f>
        <v/>
      </c>
      <c r="G45" s="17" t="str">
        <f>IF(ABS('Duplicate Ext-free MC values'!G42-'Duplicate Ext-free MC values'!G43)&gt;'Error Flags'!G$3,'Duplicate Ext-free MC values'!G43,"")</f>
        <v/>
      </c>
      <c r="H45" s="17" t="str">
        <f>IF(ABS('Duplicate Ext-free MC values'!H42-'Duplicate Ext-free MC values'!H43)&gt;'Error Flags'!H$3,'Duplicate Ext-free MC values'!H43,"")</f>
        <v/>
      </c>
      <c r="I45" s="17" t="str">
        <f>IF(ABS('Duplicate Ext-free MC values'!I42-'Duplicate Ext-free MC values'!I43)&gt;'Error Flags'!I$3,'Duplicate Ext-free MC values'!I43,"")</f>
        <v/>
      </c>
      <c r="J45" s="17" t="str">
        <f>IF(ABS('Duplicate Ext-free MC values'!J42-'Duplicate Ext-free MC values'!J43)&gt;'Error Flags'!J$3,'Duplicate Ext-free MC values'!J43,"")</f>
        <v/>
      </c>
      <c r="K45" s="17" t="str">
        <f>IF(ABS('Duplicate Ext-free MC values'!K42-'Duplicate Ext-free MC values'!K43)&gt;'Error Flags'!K$3,'Duplicate Ext-free MC values'!K43,"")</f>
        <v/>
      </c>
      <c r="L45" s="17" t="str">
        <f>IF(ABS('Duplicate Ext-free MC values'!L42-'Duplicate Ext-free MC values'!L43)&gt;'Error Flags'!L$3,'Duplicate Ext-free MC values'!L43,"")</f>
        <v/>
      </c>
      <c r="M45" s="17" t="str">
        <f>IF(ABS('Duplicate Ext-free MC values'!M42-'Duplicate Ext-free MC values'!M43)&gt;'Error Flags'!M$3,'Duplicate Ext-free MC values'!M43,"")</f>
        <v/>
      </c>
      <c r="N45" s="17" t="str">
        <f>IF(ABS('Duplicate Ext-free MC values'!N42-'Duplicate Ext-free MC values'!N43)&gt;'Error Flags'!N$3,'Duplicate Ext-free MC values'!N43,"")</f>
        <v/>
      </c>
      <c r="O45" s="17" t="str">
        <f>IF(ABS('Duplicate Ext-free MC values'!O42-'Duplicate Ext-free MC values'!O43)&gt;'Error Flags'!O$3,'Duplicate Ext-free MC values'!O43,"")</f>
        <v/>
      </c>
      <c r="P45" s="17" t="str">
        <f>IF(ABS('Duplicate Ext-free MC values'!P42-'Duplicate Ext-free MC values'!P43)&gt;'Error Flags'!P$3,'Duplicate Ext-free MC values'!P43,"")</f>
        <v/>
      </c>
      <c r="Q45" s="17" t="str">
        <f>IF(ABS('Duplicate Ext-free MC values'!Q42-'Duplicate Ext-free MC values'!Q43)&gt;'Error Flags'!Q$3,'Duplicate Ext-free MC values'!Q43,"")</f>
        <v/>
      </c>
    </row>
    <row r="46" spans="1:17">
      <c r="A46" s="1">
        <v>22</v>
      </c>
      <c r="B46" s="1">
        <f>'Duplicate Ext-free MC values'!B44</f>
        <v>0</v>
      </c>
      <c r="C46" s="17" t="str">
        <f>IF(ABS('Duplicate Ext-free MC values'!C44-'Duplicate Ext-free MC values'!C45)&gt;'Error Flags'!C$3,'Duplicate Ext-free MC values'!C44,"")</f>
        <v/>
      </c>
      <c r="D46" s="17" t="str">
        <f>IF(ABS('Duplicate Ext-free MC values'!D44-'Duplicate Ext-free MC values'!D45)&gt;'Error Flags'!D$3,'Duplicate Ext-free MC values'!D44,"")</f>
        <v/>
      </c>
      <c r="E46" s="17" t="str">
        <f>IF(ABS('Duplicate Ext-free MC values'!E44-'Duplicate Ext-free MC values'!E45)&gt;'Error Flags'!E$3,'Duplicate Ext-free MC values'!E44,"")</f>
        <v/>
      </c>
      <c r="F46" s="17" t="str">
        <f>IF(ABS('Duplicate Ext-free MC values'!F44-'Duplicate Ext-free MC values'!F45)&gt;'Error Flags'!F$3,'Duplicate Ext-free MC values'!F44,"")</f>
        <v/>
      </c>
      <c r="G46" s="17" t="str">
        <f>IF(ABS('Duplicate Ext-free MC values'!G44-'Duplicate Ext-free MC values'!G45)&gt;'Error Flags'!G$3,'Duplicate Ext-free MC values'!G44,"")</f>
        <v/>
      </c>
      <c r="H46" s="17" t="str">
        <f>IF(ABS('Duplicate Ext-free MC values'!H44-'Duplicate Ext-free MC values'!H45)&gt;'Error Flags'!H$3,'Duplicate Ext-free MC values'!H44,"")</f>
        <v/>
      </c>
      <c r="I46" s="17" t="str">
        <f>IF(ABS('Duplicate Ext-free MC values'!I44-'Duplicate Ext-free MC values'!I45)&gt;'Error Flags'!I$3,'Duplicate Ext-free MC values'!I44,"")</f>
        <v/>
      </c>
      <c r="J46" s="17" t="str">
        <f>IF(ABS('Duplicate Ext-free MC values'!J44-'Duplicate Ext-free MC values'!J45)&gt;'Error Flags'!J$3,'Duplicate Ext-free MC values'!J44,"")</f>
        <v/>
      </c>
      <c r="K46" s="17" t="str">
        <f>IF(ABS('Duplicate Ext-free MC values'!K44-'Duplicate Ext-free MC values'!K45)&gt;'Error Flags'!K$3,'Duplicate Ext-free MC values'!K44,"")</f>
        <v/>
      </c>
      <c r="L46" s="17" t="str">
        <f>IF(ABS('Duplicate Ext-free MC values'!L44-'Duplicate Ext-free MC values'!L45)&gt;'Error Flags'!L$3,'Duplicate Ext-free MC values'!L44,"")</f>
        <v/>
      </c>
      <c r="M46" s="17" t="str">
        <f>IF(ABS('Duplicate Ext-free MC values'!M44-'Duplicate Ext-free MC values'!M45)&gt;'Error Flags'!M$3,'Duplicate Ext-free MC values'!M44,"")</f>
        <v/>
      </c>
      <c r="N46" s="17" t="str">
        <f>IF(ABS('Duplicate Ext-free MC values'!N44-'Duplicate Ext-free MC values'!N45)&gt;'Error Flags'!N$3,'Duplicate Ext-free MC values'!N44,"")</f>
        <v/>
      </c>
      <c r="O46" s="17" t="str">
        <f>IF(ABS('Duplicate Ext-free MC values'!O44-'Duplicate Ext-free MC values'!O45)&gt;'Error Flags'!O$3,'Duplicate Ext-free MC values'!O44,"")</f>
        <v/>
      </c>
      <c r="P46" s="17" t="str">
        <f>IF(ABS('Duplicate Ext-free MC values'!P44-'Duplicate Ext-free MC values'!P45)&gt;'Error Flags'!P$3,'Duplicate Ext-free MC values'!P44,"")</f>
        <v/>
      </c>
      <c r="Q46" s="17" t="str">
        <f>IF(ABS('Duplicate Ext-free MC values'!Q44-'Duplicate Ext-free MC values'!Q45)&gt;'Error Flags'!Q$3,'Duplicate Ext-free MC values'!Q44,"")</f>
        <v/>
      </c>
    </row>
    <row r="47" spans="1:17">
      <c r="A47" s="1" t="s">
        <v>36</v>
      </c>
      <c r="B47" s="1">
        <f>'Duplicate Ext-free MC values'!B45</f>
        <v>0</v>
      </c>
      <c r="C47" s="17" t="str">
        <f>IF(ABS('Duplicate Ext-free MC values'!C44-'Duplicate Ext-free MC values'!C45)&gt;'Error Flags'!C$3,'Duplicate Ext-free MC values'!C45,"")</f>
        <v/>
      </c>
      <c r="D47" s="17" t="str">
        <f>IF(ABS('Duplicate Ext-free MC values'!D44-'Duplicate Ext-free MC values'!D45)&gt;'Error Flags'!D$3,'Duplicate Ext-free MC values'!D45,"")</f>
        <v/>
      </c>
      <c r="E47" s="17" t="str">
        <f>IF(ABS('Duplicate Ext-free MC values'!E44-'Duplicate Ext-free MC values'!E45)&gt;'Error Flags'!E$3,'Duplicate Ext-free MC values'!E45,"")</f>
        <v/>
      </c>
      <c r="F47" s="17" t="str">
        <f>IF(ABS('Duplicate Ext-free MC values'!F44-'Duplicate Ext-free MC values'!F45)&gt;'Error Flags'!F$3,'Duplicate Ext-free MC values'!F45,"")</f>
        <v/>
      </c>
      <c r="G47" s="17" t="str">
        <f>IF(ABS('Duplicate Ext-free MC values'!G44-'Duplicate Ext-free MC values'!G45)&gt;'Error Flags'!G$3,'Duplicate Ext-free MC values'!G45,"")</f>
        <v/>
      </c>
      <c r="H47" s="17" t="str">
        <f>IF(ABS('Duplicate Ext-free MC values'!H44-'Duplicate Ext-free MC values'!H45)&gt;'Error Flags'!H$3,'Duplicate Ext-free MC values'!H45,"")</f>
        <v/>
      </c>
      <c r="I47" s="17" t="str">
        <f>IF(ABS('Duplicate Ext-free MC values'!I44-'Duplicate Ext-free MC values'!I45)&gt;'Error Flags'!I$3,'Duplicate Ext-free MC values'!I45,"")</f>
        <v/>
      </c>
      <c r="J47" s="17" t="str">
        <f>IF(ABS('Duplicate Ext-free MC values'!J44-'Duplicate Ext-free MC values'!J45)&gt;'Error Flags'!J$3,'Duplicate Ext-free MC values'!J45,"")</f>
        <v/>
      </c>
      <c r="K47" s="17" t="str">
        <f>IF(ABS('Duplicate Ext-free MC values'!K44-'Duplicate Ext-free MC values'!K45)&gt;'Error Flags'!K$3,'Duplicate Ext-free MC values'!K45,"")</f>
        <v/>
      </c>
      <c r="L47" s="17" t="str">
        <f>IF(ABS('Duplicate Ext-free MC values'!L44-'Duplicate Ext-free MC values'!L45)&gt;'Error Flags'!L$3,'Duplicate Ext-free MC values'!L45,"")</f>
        <v/>
      </c>
      <c r="M47" s="17" t="str">
        <f>IF(ABS('Duplicate Ext-free MC values'!M44-'Duplicate Ext-free MC values'!M45)&gt;'Error Flags'!M$3,'Duplicate Ext-free MC values'!M45,"")</f>
        <v/>
      </c>
      <c r="N47" s="17" t="str">
        <f>IF(ABS('Duplicate Ext-free MC values'!N44-'Duplicate Ext-free MC values'!N45)&gt;'Error Flags'!N$3,'Duplicate Ext-free MC values'!N45,"")</f>
        <v/>
      </c>
      <c r="O47" s="17" t="str">
        <f>IF(ABS('Duplicate Ext-free MC values'!O44-'Duplicate Ext-free MC values'!O45)&gt;'Error Flags'!O$3,'Duplicate Ext-free MC values'!O45,"")</f>
        <v/>
      </c>
      <c r="P47" s="17" t="str">
        <f>IF(ABS('Duplicate Ext-free MC values'!P44-'Duplicate Ext-free MC values'!P45)&gt;'Error Flags'!P$3,'Duplicate Ext-free MC values'!P45,"")</f>
        <v/>
      </c>
      <c r="Q47" s="17" t="str">
        <f>IF(ABS('Duplicate Ext-free MC values'!Q44-'Duplicate Ext-free MC values'!Q45)&gt;'Error Flags'!Q$3,'Duplicate Ext-free MC values'!Q45,"")</f>
        <v/>
      </c>
    </row>
    <row r="48" spans="1:17">
      <c r="A48" s="1">
        <v>23</v>
      </c>
      <c r="B48" s="1">
        <f>'Duplicate Ext-free MC values'!B46</f>
        <v>0</v>
      </c>
      <c r="C48" s="17" t="str">
        <f>IF(ABS('Duplicate Ext-free MC values'!C46-'Duplicate Ext-free MC values'!C47)&gt;'Error Flags'!C$3,'Duplicate Ext-free MC values'!C46,"")</f>
        <v/>
      </c>
      <c r="D48" s="17" t="str">
        <f>IF(ABS('Duplicate Ext-free MC values'!D46-'Duplicate Ext-free MC values'!D47)&gt;'Error Flags'!D$3,'Duplicate Ext-free MC values'!D46,"")</f>
        <v/>
      </c>
      <c r="E48" s="17" t="str">
        <f>IF(ABS('Duplicate Ext-free MC values'!E46-'Duplicate Ext-free MC values'!E47)&gt;'Error Flags'!E$3,'Duplicate Ext-free MC values'!E46,"")</f>
        <v/>
      </c>
      <c r="F48" s="17" t="str">
        <f>IF(ABS('Duplicate Ext-free MC values'!F46-'Duplicate Ext-free MC values'!F47)&gt;'Error Flags'!F$3,'Duplicate Ext-free MC values'!F46,"")</f>
        <v/>
      </c>
      <c r="G48" s="17" t="str">
        <f>IF(ABS('Duplicate Ext-free MC values'!G46-'Duplicate Ext-free MC values'!G47)&gt;'Error Flags'!G$3,'Duplicate Ext-free MC values'!G46,"")</f>
        <v/>
      </c>
      <c r="H48" s="17" t="str">
        <f>IF(ABS('Duplicate Ext-free MC values'!H46-'Duplicate Ext-free MC values'!H47)&gt;'Error Flags'!H$3,'Duplicate Ext-free MC values'!H46,"")</f>
        <v/>
      </c>
      <c r="I48" s="17" t="str">
        <f>IF(ABS('Duplicate Ext-free MC values'!I46-'Duplicate Ext-free MC values'!I47)&gt;'Error Flags'!I$3,'Duplicate Ext-free MC values'!I46,"")</f>
        <v/>
      </c>
      <c r="J48" s="17" t="str">
        <f>IF(ABS('Duplicate Ext-free MC values'!J46-'Duplicate Ext-free MC values'!J47)&gt;'Error Flags'!J$3,'Duplicate Ext-free MC values'!J46,"")</f>
        <v/>
      </c>
      <c r="K48" s="17" t="str">
        <f>IF(ABS('Duplicate Ext-free MC values'!K46-'Duplicate Ext-free MC values'!K47)&gt;'Error Flags'!K$3,'Duplicate Ext-free MC values'!K46,"")</f>
        <v/>
      </c>
      <c r="L48" s="17" t="str">
        <f>IF(ABS('Duplicate Ext-free MC values'!L46-'Duplicate Ext-free MC values'!L47)&gt;'Error Flags'!L$3,'Duplicate Ext-free MC values'!L46,"")</f>
        <v/>
      </c>
      <c r="M48" s="17" t="str">
        <f>IF(ABS('Duplicate Ext-free MC values'!M46-'Duplicate Ext-free MC values'!M47)&gt;'Error Flags'!M$3,'Duplicate Ext-free MC values'!M46,"")</f>
        <v/>
      </c>
      <c r="N48" s="17" t="str">
        <f>IF(ABS('Duplicate Ext-free MC values'!N46-'Duplicate Ext-free MC values'!N47)&gt;'Error Flags'!N$3,'Duplicate Ext-free MC values'!N46,"")</f>
        <v/>
      </c>
      <c r="O48" s="17" t="str">
        <f>IF(ABS('Duplicate Ext-free MC values'!O46-'Duplicate Ext-free MC values'!O47)&gt;'Error Flags'!O$3,'Duplicate Ext-free MC values'!O46,"")</f>
        <v/>
      </c>
      <c r="P48" s="17" t="str">
        <f>IF(ABS('Duplicate Ext-free MC values'!P46-'Duplicate Ext-free MC values'!P47)&gt;'Error Flags'!P$3,'Duplicate Ext-free MC values'!P46,"")</f>
        <v/>
      </c>
      <c r="Q48" s="17" t="str">
        <f>IF(ABS('Duplicate Ext-free MC values'!Q46-'Duplicate Ext-free MC values'!Q47)&gt;'Error Flags'!Q$3,'Duplicate Ext-free MC values'!Q46,"")</f>
        <v/>
      </c>
    </row>
    <row r="49" spans="1:17">
      <c r="A49" s="1" t="s">
        <v>37</v>
      </c>
      <c r="B49" s="1">
        <f>'Duplicate Ext-free MC values'!B47</f>
        <v>0</v>
      </c>
      <c r="C49" s="17" t="str">
        <f>IF(ABS('Duplicate Ext-free MC values'!C46-'Duplicate Ext-free MC values'!C47)&gt;'Error Flags'!C$3,'Duplicate Ext-free MC values'!C47,"")</f>
        <v/>
      </c>
      <c r="D49" s="17" t="str">
        <f>IF(ABS('Duplicate Ext-free MC values'!D46-'Duplicate Ext-free MC values'!D47)&gt;'Error Flags'!D$3,'Duplicate Ext-free MC values'!D47,"")</f>
        <v/>
      </c>
      <c r="E49" s="17" t="str">
        <f>IF(ABS('Duplicate Ext-free MC values'!E46-'Duplicate Ext-free MC values'!E47)&gt;'Error Flags'!E$3,'Duplicate Ext-free MC values'!E47,"")</f>
        <v/>
      </c>
      <c r="F49" s="17" t="str">
        <f>IF(ABS('Duplicate Ext-free MC values'!F46-'Duplicate Ext-free MC values'!F47)&gt;'Error Flags'!F$3,'Duplicate Ext-free MC values'!F47,"")</f>
        <v/>
      </c>
      <c r="G49" s="17" t="str">
        <f>IF(ABS('Duplicate Ext-free MC values'!G46-'Duplicate Ext-free MC values'!G47)&gt;'Error Flags'!G$3,'Duplicate Ext-free MC values'!G47,"")</f>
        <v/>
      </c>
      <c r="H49" s="17" t="str">
        <f>IF(ABS('Duplicate Ext-free MC values'!H46-'Duplicate Ext-free MC values'!H47)&gt;'Error Flags'!H$3,'Duplicate Ext-free MC values'!H47,"")</f>
        <v/>
      </c>
      <c r="I49" s="17" t="str">
        <f>IF(ABS('Duplicate Ext-free MC values'!I46-'Duplicate Ext-free MC values'!I47)&gt;'Error Flags'!I$3,'Duplicate Ext-free MC values'!I47,"")</f>
        <v/>
      </c>
      <c r="J49" s="17" t="str">
        <f>IF(ABS('Duplicate Ext-free MC values'!J46-'Duplicate Ext-free MC values'!J47)&gt;'Error Flags'!J$3,'Duplicate Ext-free MC values'!J47,"")</f>
        <v/>
      </c>
      <c r="K49" s="17" t="str">
        <f>IF(ABS('Duplicate Ext-free MC values'!K46-'Duplicate Ext-free MC values'!K47)&gt;'Error Flags'!K$3,'Duplicate Ext-free MC values'!K47,"")</f>
        <v/>
      </c>
      <c r="L49" s="17" t="str">
        <f>IF(ABS('Duplicate Ext-free MC values'!L46-'Duplicate Ext-free MC values'!L47)&gt;'Error Flags'!L$3,'Duplicate Ext-free MC values'!L47,"")</f>
        <v/>
      </c>
      <c r="M49" s="17" t="str">
        <f>IF(ABS('Duplicate Ext-free MC values'!M46-'Duplicate Ext-free MC values'!M47)&gt;'Error Flags'!M$3,'Duplicate Ext-free MC values'!M47,"")</f>
        <v/>
      </c>
      <c r="N49" s="17" t="str">
        <f>IF(ABS('Duplicate Ext-free MC values'!N46-'Duplicate Ext-free MC values'!N47)&gt;'Error Flags'!N$3,'Duplicate Ext-free MC values'!N47,"")</f>
        <v/>
      </c>
      <c r="O49" s="17" t="str">
        <f>IF(ABS('Duplicate Ext-free MC values'!O46-'Duplicate Ext-free MC values'!O47)&gt;'Error Flags'!O$3,'Duplicate Ext-free MC values'!O47,"")</f>
        <v/>
      </c>
      <c r="P49" s="17" t="str">
        <f>IF(ABS('Duplicate Ext-free MC values'!P46-'Duplicate Ext-free MC values'!P47)&gt;'Error Flags'!P$3,'Duplicate Ext-free MC values'!P47,"")</f>
        <v/>
      </c>
      <c r="Q49" s="17" t="str">
        <f>IF(ABS('Duplicate Ext-free MC values'!Q46-'Duplicate Ext-free MC values'!Q47)&gt;'Error Flags'!Q$3,'Duplicate Ext-free MC values'!Q47,"")</f>
        <v/>
      </c>
    </row>
    <row r="50" spans="1:17">
      <c r="A50" s="1">
        <v>24</v>
      </c>
      <c r="B50" s="1">
        <f>'Duplicate Ext-free MC values'!B48</f>
        <v>0</v>
      </c>
      <c r="C50" s="17" t="str">
        <f>IF(ABS('Duplicate Ext-free MC values'!C48-'Duplicate Ext-free MC values'!C49)&gt;'Error Flags'!C$3,'Duplicate Ext-free MC values'!C48,"")</f>
        <v/>
      </c>
      <c r="D50" s="17" t="str">
        <f>IF(ABS('Duplicate Ext-free MC values'!D48-'Duplicate Ext-free MC values'!D49)&gt;'Error Flags'!D$3,'Duplicate Ext-free MC values'!D48,"")</f>
        <v/>
      </c>
      <c r="E50" s="17" t="str">
        <f>IF(ABS('Duplicate Ext-free MC values'!E48-'Duplicate Ext-free MC values'!E49)&gt;'Error Flags'!E$3,'Duplicate Ext-free MC values'!E48,"")</f>
        <v/>
      </c>
      <c r="F50" s="17" t="str">
        <f>IF(ABS('Duplicate Ext-free MC values'!F48-'Duplicate Ext-free MC values'!F49)&gt;'Error Flags'!F$3,'Duplicate Ext-free MC values'!F48,"")</f>
        <v/>
      </c>
      <c r="G50" s="17" t="str">
        <f>IF(ABS('Duplicate Ext-free MC values'!G48-'Duplicate Ext-free MC values'!G49)&gt;'Error Flags'!G$3,'Duplicate Ext-free MC values'!G48,"")</f>
        <v/>
      </c>
      <c r="H50" s="17" t="str">
        <f>IF(ABS('Duplicate Ext-free MC values'!H48-'Duplicate Ext-free MC values'!H49)&gt;'Error Flags'!H$3,'Duplicate Ext-free MC values'!H48,"")</f>
        <v/>
      </c>
      <c r="I50" s="17" t="str">
        <f>IF(ABS('Duplicate Ext-free MC values'!I48-'Duplicate Ext-free MC values'!I49)&gt;'Error Flags'!I$3,'Duplicate Ext-free MC values'!I48,"")</f>
        <v/>
      </c>
      <c r="J50" s="17" t="str">
        <f>IF(ABS('Duplicate Ext-free MC values'!J48-'Duplicate Ext-free MC values'!J49)&gt;'Error Flags'!J$3,'Duplicate Ext-free MC values'!J48,"")</f>
        <v/>
      </c>
      <c r="K50" s="17" t="str">
        <f>IF(ABS('Duplicate Ext-free MC values'!K48-'Duplicate Ext-free MC values'!K49)&gt;'Error Flags'!K$3,'Duplicate Ext-free MC values'!K48,"")</f>
        <v/>
      </c>
      <c r="L50" s="17" t="str">
        <f>IF(ABS('Duplicate Ext-free MC values'!L48-'Duplicate Ext-free MC values'!L49)&gt;'Error Flags'!L$3,'Duplicate Ext-free MC values'!L48,"")</f>
        <v/>
      </c>
      <c r="M50" s="17" t="str">
        <f>IF(ABS('Duplicate Ext-free MC values'!M48-'Duplicate Ext-free MC values'!M49)&gt;'Error Flags'!M$3,'Duplicate Ext-free MC values'!M48,"")</f>
        <v/>
      </c>
      <c r="N50" s="17" t="str">
        <f>IF(ABS('Duplicate Ext-free MC values'!N48-'Duplicate Ext-free MC values'!N49)&gt;'Error Flags'!N$3,'Duplicate Ext-free MC values'!N48,"")</f>
        <v/>
      </c>
      <c r="O50" s="17" t="str">
        <f>IF(ABS('Duplicate Ext-free MC values'!O48-'Duplicate Ext-free MC values'!O49)&gt;'Error Flags'!O$3,'Duplicate Ext-free MC values'!O48,"")</f>
        <v/>
      </c>
      <c r="P50" s="17" t="str">
        <f>IF(ABS('Duplicate Ext-free MC values'!P48-'Duplicate Ext-free MC values'!P49)&gt;'Error Flags'!P$3,'Duplicate Ext-free MC values'!P48,"")</f>
        <v/>
      </c>
      <c r="Q50" s="17" t="str">
        <f>IF(ABS('Duplicate Ext-free MC values'!Q48-'Duplicate Ext-free MC values'!Q49)&gt;'Error Flags'!Q$3,'Duplicate Ext-free MC values'!Q48,"")</f>
        <v/>
      </c>
    </row>
    <row r="51" spans="1:17">
      <c r="A51" s="1" t="s">
        <v>38</v>
      </c>
      <c r="B51" s="1">
        <f>'Duplicate Ext-free MC values'!B49</f>
        <v>0</v>
      </c>
      <c r="C51" s="17" t="str">
        <f>IF(ABS('Duplicate Ext-free MC values'!C48-'Duplicate Ext-free MC values'!C49)&gt;'Error Flags'!C$3,'Duplicate Ext-free MC values'!C49,"")</f>
        <v/>
      </c>
      <c r="D51" s="17" t="str">
        <f>IF(ABS('Duplicate Ext-free MC values'!D48-'Duplicate Ext-free MC values'!D49)&gt;'Error Flags'!D$3,'Duplicate Ext-free MC values'!D49,"")</f>
        <v/>
      </c>
      <c r="E51" s="17" t="str">
        <f>IF(ABS('Duplicate Ext-free MC values'!E48-'Duplicate Ext-free MC values'!E49)&gt;'Error Flags'!E$3,'Duplicate Ext-free MC values'!E49,"")</f>
        <v/>
      </c>
      <c r="F51" s="17" t="str">
        <f>IF(ABS('Duplicate Ext-free MC values'!F48-'Duplicate Ext-free MC values'!F49)&gt;'Error Flags'!F$3,'Duplicate Ext-free MC values'!F49,"")</f>
        <v/>
      </c>
      <c r="G51" s="17" t="str">
        <f>IF(ABS('Duplicate Ext-free MC values'!G48-'Duplicate Ext-free MC values'!G49)&gt;'Error Flags'!G$3,'Duplicate Ext-free MC values'!G49,"")</f>
        <v/>
      </c>
      <c r="H51" s="17" t="str">
        <f>IF(ABS('Duplicate Ext-free MC values'!H48-'Duplicate Ext-free MC values'!H49)&gt;'Error Flags'!H$3,'Duplicate Ext-free MC values'!H49,"")</f>
        <v/>
      </c>
      <c r="I51" s="17" t="str">
        <f>IF(ABS('Duplicate Ext-free MC values'!I48-'Duplicate Ext-free MC values'!I49)&gt;'Error Flags'!I$3,'Duplicate Ext-free MC values'!I49,"")</f>
        <v/>
      </c>
      <c r="J51" s="17" t="str">
        <f>IF(ABS('Duplicate Ext-free MC values'!J48-'Duplicate Ext-free MC values'!J49)&gt;'Error Flags'!J$3,'Duplicate Ext-free MC values'!J49,"")</f>
        <v/>
      </c>
      <c r="K51" s="17" t="str">
        <f>IF(ABS('Duplicate Ext-free MC values'!K48-'Duplicate Ext-free MC values'!K49)&gt;'Error Flags'!K$3,'Duplicate Ext-free MC values'!K49,"")</f>
        <v/>
      </c>
      <c r="L51" s="17" t="str">
        <f>IF(ABS('Duplicate Ext-free MC values'!L48-'Duplicate Ext-free MC values'!L49)&gt;'Error Flags'!L$3,'Duplicate Ext-free MC values'!L49,"")</f>
        <v/>
      </c>
      <c r="M51" s="17" t="str">
        <f>IF(ABS('Duplicate Ext-free MC values'!M48-'Duplicate Ext-free MC values'!M49)&gt;'Error Flags'!M$3,'Duplicate Ext-free MC values'!M49,"")</f>
        <v/>
      </c>
      <c r="N51" s="17" t="str">
        <f>IF(ABS('Duplicate Ext-free MC values'!N48-'Duplicate Ext-free MC values'!N49)&gt;'Error Flags'!N$3,'Duplicate Ext-free MC values'!N49,"")</f>
        <v/>
      </c>
      <c r="O51" s="17" t="str">
        <f>IF(ABS('Duplicate Ext-free MC values'!O48-'Duplicate Ext-free MC values'!O49)&gt;'Error Flags'!O$3,'Duplicate Ext-free MC values'!O49,"")</f>
        <v/>
      </c>
      <c r="P51" s="17" t="str">
        <f>IF(ABS('Duplicate Ext-free MC values'!P48-'Duplicate Ext-free MC values'!P49)&gt;'Error Flags'!P$3,'Duplicate Ext-free MC values'!P49,"")</f>
        <v/>
      </c>
      <c r="Q51" s="17" t="str">
        <f>IF(ABS('Duplicate Ext-free MC values'!Q48-'Duplicate Ext-free MC values'!Q49)&gt;'Error Flags'!Q$3,'Duplicate Ext-free MC values'!Q49,"")</f>
        <v/>
      </c>
    </row>
    <row r="52" spans="1:17">
      <c r="A52" s="1">
        <v>25</v>
      </c>
      <c r="B52" s="1">
        <f>'Duplicate Ext-free MC values'!B50</f>
        <v>0</v>
      </c>
      <c r="C52" s="17" t="str">
        <f>IF(ABS('Duplicate Ext-free MC values'!C50-'Duplicate Ext-free MC values'!C51)&gt;'Error Flags'!C$3,'Duplicate Ext-free MC values'!C50,"")</f>
        <v/>
      </c>
      <c r="D52" s="17" t="str">
        <f>IF(ABS('Duplicate Ext-free MC values'!D50-'Duplicate Ext-free MC values'!D51)&gt;'Error Flags'!D$3,'Duplicate Ext-free MC values'!D50,"")</f>
        <v/>
      </c>
      <c r="E52" s="17" t="str">
        <f>IF(ABS('Duplicate Ext-free MC values'!E50-'Duplicate Ext-free MC values'!E51)&gt;'Error Flags'!E$3,'Duplicate Ext-free MC values'!E50,"")</f>
        <v/>
      </c>
      <c r="F52" s="17" t="str">
        <f>IF(ABS('Duplicate Ext-free MC values'!F50-'Duplicate Ext-free MC values'!F51)&gt;'Error Flags'!F$3,'Duplicate Ext-free MC values'!F50,"")</f>
        <v/>
      </c>
      <c r="G52" s="17" t="str">
        <f>IF(ABS('Duplicate Ext-free MC values'!G50-'Duplicate Ext-free MC values'!G51)&gt;'Error Flags'!G$3,'Duplicate Ext-free MC values'!G50,"")</f>
        <v/>
      </c>
      <c r="H52" s="17" t="str">
        <f>IF(ABS('Duplicate Ext-free MC values'!H50-'Duplicate Ext-free MC values'!H51)&gt;'Error Flags'!H$3,'Duplicate Ext-free MC values'!H50,"")</f>
        <v/>
      </c>
      <c r="I52" s="17" t="str">
        <f>IF(ABS('Duplicate Ext-free MC values'!I50-'Duplicate Ext-free MC values'!I51)&gt;'Error Flags'!I$3,'Duplicate Ext-free MC values'!I50,"")</f>
        <v/>
      </c>
      <c r="J52" s="17" t="str">
        <f>IF(ABS('Duplicate Ext-free MC values'!J50-'Duplicate Ext-free MC values'!J51)&gt;'Error Flags'!J$3,'Duplicate Ext-free MC values'!J50,"")</f>
        <v/>
      </c>
      <c r="K52" s="17" t="str">
        <f>IF(ABS('Duplicate Ext-free MC values'!K50-'Duplicate Ext-free MC values'!K51)&gt;'Error Flags'!K$3,'Duplicate Ext-free MC values'!K50,"")</f>
        <v/>
      </c>
      <c r="L52" s="17" t="str">
        <f>IF(ABS('Duplicate Ext-free MC values'!L50-'Duplicate Ext-free MC values'!L51)&gt;'Error Flags'!L$3,'Duplicate Ext-free MC values'!L50,"")</f>
        <v/>
      </c>
      <c r="M52" s="17" t="str">
        <f>IF(ABS('Duplicate Ext-free MC values'!M50-'Duplicate Ext-free MC values'!M51)&gt;'Error Flags'!M$3,'Duplicate Ext-free MC values'!M50,"")</f>
        <v/>
      </c>
      <c r="N52" s="17" t="str">
        <f>IF(ABS('Duplicate Ext-free MC values'!N50-'Duplicate Ext-free MC values'!N51)&gt;'Error Flags'!N$3,'Duplicate Ext-free MC values'!N50,"")</f>
        <v/>
      </c>
      <c r="O52" s="17" t="str">
        <f>IF(ABS('Duplicate Ext-free MC values'!O50-'Duplicate Ext-free MC values'!O51)&gt;'Error Flags'!O$3,'Duplicate Ext-free MC values'!O50,"")</f>
        <v/>
      </c>
      <c r="P52" s="17" t="str">
        <f>IF(ABS('Duplicate Ext-free MC values'!P50-'Duplicate Ext-free MC values'!P51)&gt;'Error Flags'!P$3,'Duplicate Ext-free MC values'!P50,"")</f>
        <v/>
      </c>
      <c r="Q52" s="17" t="str">
        <f>IF(ABS('Duplicate Ext-free MC values'!Q50-'Duplicate Ext-free MC values'!Q51)&gt;'Error Flags'!Q$3,'Duplicate Ext-free MC values'!Q50,"")</f>
        <v/>
      </c>
    </row>
    <row r="53" spans="1:17">
      <c r="A53" s="1" t="s">
        <v>39</v>
      </c>
      <c r="B53" s="1">
        <f>'Duplicate Ext-free MC values'!B51</f>
        <v>0</v>
      </c>
      <c r="C53" s="17" t="str">
        <f>IF(ABS('Duplicate Ext-free MC values'!C50-'Duplicate Ext-free MC values'!C51)&gt;'Error Flags'!C$3,'Duplicate Ext-free MC values'!C51,"")</f>
        <v/>
      </c>
      <c r="D53" s="17" t="str">
        <f>IF(ABS('Duplicate Ext-free MC values'!D50-'Duplicate Ext-free MC values'!D51)&gt;'Error Flags'!D$3,'Duplicate Ext-free MC values'!D51,"")</f>
        <v/>
      </c>
      <c r="E53" s="17" t="str">
        <f>IF(ABS('Duplicate Ext-free MC values'!E50-'Duplicate Ext-free MC values'!E51)&gt;'Error Flags'!E$3,'Duplicate Ext-free MC values'!E51,"")</f>
        <v/>
      </c>
      <c r="F53" s="17" t="str">
        <f>IF(ABS('Duplicate Ext-free MC values'!F50-'Duplicate Ext-free MC values'!F51)&gt;'Error Flags'!F$3,'Duplicate Ext-free MC values'!F51,"")</f>
        <v/>
      </c>
      <c r="G53" s="17" t="str">
        <f>IF(ABS('Duplicate Ext-free MC values'!G50-'Duplicate Ext-free MC values'!G51)&gt;'Error Flags'!G$3,'Duplicate Ext-free MC values'!G51,"")</f>
        <v/>
      </c>
      <c r="H53" s="17" t="str">
        <f>IF(ABS('Duplicate Ext-free MC values'!H50-'Duplicate Ext-free MC values'!H51)&gt;'Error Flags'!H$3,'Duplicate Ext-free MC values'!H51,"")</f>
        <v/>
      </c>
      <c r="I53" s="17" t="str">
        <f>IF(ABS('Duplicate Ext-free MC values'!I50-'Duplicate Ext-free MC values'!I51)&gt;'Error Flags'!I$3,'Duplicate Ext-free MC values'!I51,"")</f>
        <v/>
      </c>
      <c r="J53" s="17" t="str">
        <f>IF(ABS('Duplicate Ext-free MC values'!J50-'Duplicate Ext-free MC values'!J51)&gt;'Error Flags'!J$3,'Duplicate Ext-free MC values'!J51,"")</f>
        <v/>
      </c>
      <c r="K53" s="17" t="str">
        <f>IF(ABS('Duplicate Ext-free MC values'!K50-'Duplicate Ext-free MC values'!K51)&gt;'Error Flags'!K$3,'Duplicate Ext-free MC values'!K51,"")</f>
        <v/>
      </c>
      <c r="L53" s="17" t="str">
        <f>IF(ABS('Duplicate Ext-free MC values'!L50-'Duplicate Ext-free MC values'!L51)&gt;'Error Flags'!L$3,'Duplicate Ext-free MC values'!L51,"")</f>
        <v/>
      </c>
      <c r="M53" s="17" t="str">
        <f>IF(ABS('Duplicate Ext-free MC values'!M50-'Duplicate Ext-free MC values'!M51)&gt;'Error Flags'!M$3,'Duplicate Ext-free MC values'!M51,"")</f>
        <v/>
      </c>
      <c r="N53" s="17" t="str">
        <f>IF(ABS('Duplicate Ext-free MC values'!N50-'Duplicate Ext-free MC values'!N51)&gt;'Error Flags'!N$3,'Duplicate Ext-free MC values'!N51,"")</f>
        <v/>
      </c>
      <c r="O53" s="17" t="str">
        <f>IF(ABS('Duplicate Ext-free MC values'!O50-'Duplicate Ext-free MC values'!O51)&gt;'Error Flags'!O$3,'Duplicate Ext-free MC values'!O51,"")</f>
        <v/>
      </c>
      <c r="P53" s="17" t="str">
        <f>IF(ABS('Duplicate Ext-free MC values'!P50-'Duplicate Ext-free MC values'!P51)&gt;'Error Flags'!P$3,'Duplicate Ext-free MC values'!P51,"")</f>
        <v/>
      </c>
      <c r="Q53" s="17" t="str">
        <f>IF(ABS('Duplicate Ext-free MC values'!Q50-'Duplicate Ext-free MC values'!Q51)&gt;'Error Flags'!Q$3,'Duplicate Ext-free MC values'!Q51,"")</f>
        <v/>
      </c>
    </row>
    <row r="54" spans="1:17">
      <c r="A54" s="1">
        <v>26</v>
      </c>
      <c r="B54" s="1">
        <f>'Duplicate Ext-free MC values'!B52</f>
        <v>0</v>
      </c>
      <c r="C54" s="17" t="str">
        <f>IF(ABS('Duplicate Ext-free MC values'!C52-'Duplicate Ext-free MC values'!C53)&gt;'Error Flags'!C$3,'Duplicate Ext-free MC values'!C52,"")</f>
        <v/>
      </c>
      <c r="D54" s="17" t="str">
        <f>IF(ABS('Duplicate Ext-free MC values'!D52-'Duplicate Ext-free MC values'!D53)&gt;'Error Flags'!D$3,'Duplicate Ext-free MC values'!D52,"")</f>
        <v/>
      </c>
      <c r="E54" s="17" t="str">
        <f>IF(ABS('Duplicate Ext-free MC values'!E52-'Duplicate Ext-free MC values'!E53)&gt;'Error Flags'!E$3,'Duplicate Ext-free MC values'!E52,"")</f>
        <v/>
      </c>
      <c r="F54" s="17" t="str">
        <f>IF(ABS('Duplicate Ext-free MC values'!F52-'Duplicate Ext-free MC values'!F53)&gt;'Error Flags'!F$3,'Duplicate Ext-free MC values'!F52,"")</f>
        <v/>
      </c>
      <c r="G54" s="17" t="str">
        <f>IF(ABS('Duplicate Ext-free MC values'!G52-'Duplicate Ext-free MC values'!G53)&gt;'Error Flags'!G$3,'Duplicate Ext-free MC values'!G52,"")</f>
        <v/>
      </c>
      <c r="H54" s="17" t="str">
        <f>IF(ABS('Duplicate Ext-free MC values'!H52-'Duplicate Ext-free MC values'!H53)&gt;'Error Flags'!H$3,'Duplicate Ext-free MC values'!H52,"")</f>
        <v/>
      </c>
      <c r="I54" s="17" t="str">
        <f>IF(ABS('Duplicate Ext-free MC values'!I52-'Duplicate Ext-free MC values'!I53)&gt;'Error Flags'!I$3,'Duplicate Ext-free MC values'!I52,"")</f>
        <v/>
      </c>
      <c r="J54" s="17" t="str">
        <f>IF(ABS('Duplicate Ext-free MC values'!J52-'Duplicate Ext-free MC values'!J53)&gt;'Error Flags'!J$3,'Duplicate Ext-free MC values'!J52,"")</f>
        <v/>
      </c>
      <c r="K54" s="17" t="str">
        <f>IF(ABS('Duplicate Ext-free MC values'!K52-'Duplicate Ext-free MC values'!K53)&gt;'Error Flags'!K$3,'Duplicate Ext-free MC values'!K52,"")</f>
        <v/>
      </c>
      <c r="L54" s="17" t="str">
        <f>IF(ABS('Duplicate Ext-free MC values'!L52-'Duplicate Ext-free MC values'!L53)&gt;'Error Flags'!L$3,'Duplicate Ext-free MC values'!L52,"")</f>
        <v/>
      </c>
      <c r="M54" s="17" t="str">
        <f>IF(ABS('Duplicate Ext-free MC values'!M52-'Duplicate Ext-free MC values'!M53)&gt;'Error Flags'!M$3,'Duplicate Ext-free MC values'!M52,"")</f>
        <v/>
      </c>
      <c r="N54" s="17" t="str">
        <f>IF(ABS('Duplicate Ext-free MC values'!N52-'Duplicate Ext-free MC values'!N53)&gt;'Error Flags'!N$3,'Duplicate Ext-free MC values'!N52,"")</f>
        <v/>
      </c>
      <c r="O54" s="17" t="str">
        <f>IF(ABS('Duplicate Ext-free MC values'!O52-'Duplicate Ext-free MC values'!O53)&gt;'Error Flags'!O$3,'Duplicate Ext-free MC values'!O52,"")</f>
        <v/>
      </c>
      <c r="P54" s="17" t="str">
        <f>IF(ABS('Duplicate Ext-free MC values'!P52-'Duplicate Ext-free MC values'!P53)&gt;'Error Flags'!P$3,'Duplicate Ext-free MC values'!P52,"")</f>
        <v/>
      </c>
      <c r="Q54" s="17" t="str">
        <f>IF(ABS('Duplicate Ext-free MC values'!Q52-'Duplicate Ext-free MC values'!Q53)&gt;'Error Flags'!Q$3,'Duplicate Ext-free MC values'!Q52,"")</f>
        <v/>
      </c>
    </row>
    <row r="55" spans="1:17">
      <c r="A55" s="1" t="s">
        <v>40</v>
      </c>
      <c r="B55" s="1">
        <f>'Duplicate Ext-free MC values'!B53</f>
        <v>0</v>
      </c>
      <c r="C55" s="17" t="str">
        <f>IF(ABS('Duplicate Ext-free MC values'!C52-'Duplicate Ext-free MC values'!C53)&gt;'Error Flags'!C$3,'Duplicate Ext-free MC values'!C53,"")</f>
        <v/>
      </c>
      <c r="D55" s="17" t="str">
        <f>IF(ABS('Duplicate Ext-free MC values'!D52-'Duplicate Ext-free MC values'!D53)&gt;'Error Flags'!D$3,'Duplicate Ext-free MC values'!D53,"")</f>
        <v/>
      </c>
      <c r="E55" s="17" t="str">
        <f>IF(ABS('Duplicate Ext-free MC values'!E52-'Duplicate Ext-free MC values'!E53)&gt;'Error Flags'!E$3,'Duplicate Ext-free MC values'!E53,"")</f>
        <v/>
      </c>
      <c r="F55" s="17" t="str">
        <f>IF(ABS('Duplicate Ext-free MC values'!F52-'Duplicate Ext-free MC values'!F53)&gt;'Error Flags'!F$3,'Duplicate Ext-free MC values'!F53,"")</f>
        <v/>
      </c>
      <c r="G55" s="17" t="str">
        <f>IF(ABS('Duplicate Ext-free MC values'!G52-'Duplicate Ext-free MC values'!G53)&gt;'Error Flags'!G$3,'Duplicate Ext-free MC values'!G53,"")</f>
        <v/>
      </c>
      <c r="H55" s="17" t="str">
        <f>IF(ABS('Duplicate Ext-free MC values'!H52-'Duplicate Ext-free MC values'!H53)&gt;'Error Flags'!H$3,'Duplicate Ext-free MC values'!H53,"")</f>
        <v/>
      </c>
      <c r="I55" s="17" t="str">
        <f>IF(ABS('Duplicate Ext-free MC values'!I52-'Duplicate Ext-free MC values'!I53)&gt;'Error Flags'!I$3,'Duplicate Ext-free MC values'!I53,"")</f>
        <v/>
      </c>
      <c r="J55" s="17" t="str">
        <f>IF(ABS('Duplicate Ext-free MC values'!J52-'Duplicate Ext-free MC values'!J53)&gt;'Error Flags'!J$3,'Duplicate Ext-free MC values'!J53,"")</f>
        <v/>
      </c>
      <c r="K55" s="17" t="str">
        <f>IF(ABS('Duplicate Ext-free MC values'!K52-'Duplicate Ext-free MC values'!K53)&gt;'Error Flags'!K$3,'Duplicate Ext-free MC values'!K53,"")</f>
        <v/>
      </c>
      <c r="L55" s="17" t="str">
        <f>IF(ABS('Duplicate Ext-free MC values'!L52-'Duplicate Ext-free MC values'!L53)&gt;'Error Flags'!L$3,'Duplicate Ext-free MC values'!L53,"")</f>
        <v/>
      </c>
      <c r="M55" s="17" t="str">
        <f>IF(ABS('Duplicate Ext-free MC values'!M52-'Duplicate Ext-free MC values'!M53)&gt;'Error Flags'!M$3,'Duplicate Ext-free MC values'!M53,"")</f>
        <v/>
      </c>
      <c r="N55" s="17" t="str">
        <f>IF(ABS('Duplicate Ext-free MC values'!N52-'Duplicate Ext-free MC values'!N53)&gt;'Error Flags'!N$3,'Duplicate Ext-free MC values'!N53,"")</f>
        <v/>
      </c>
      <c r="O55" s="17" t="str">
        <f>IF(ABS('Duplicate Ext-free MC values'!O52-'Duplicate Ext-free MC values'!O53)&gt;'Error Flags'!O$3,'Duplicate Ext-free MC values'!O53,"")</f>
        <v/>
      </c>
      <c r="P55" s="17" t="str">
        <f>IF(ABS('Duplicate Ext-free MC values'!P52-'Duplicate Ext-free MC values'!P53)&gt;'Error Flags'!P$3,'Duplicate Ext-free MC values'!P53,"")</f>
        <v/>
      </c>
      <c r="Q55" s="17" t="str">
        <f>IF(ABS('Duplicate Ext-free MC values'!Q52-'Duplicate Ext-free MC values'!Q53)&gt;'Error Flags'!Q$3,'Duplicate Ext-free MC values'!Q53,"")</f>
        <v/>
      </c>
    </row>
    <row r="56" spans="1:17">
      <c r="A56" s="1">
        <v>27</v>
      </c>
      <c r="B56" s="1">
        <f>'Duplicate Ext-free MC values'!B54</f>
        <v>0</v>
      </c>
      <c r="C56" s="17" t="str">
        <f>IF(ABS('Duplicate Ext-free MC values'!C54-'Duplicate Ext-free MC values'!C55)&gt;'Error Flags'!C$3,'Duplicate Ext-free MC values'!C54,"")</f>
        <v/>
      </c>
      <c r="D56" s="17" t="str">
        <f>IF(ABS('Duplicate Ext-free MC values'!D54-'Duplicate Ext-free MC values'!D55)&gt;'Error Flags'!D$3,'Duplicate Ext-free MC values'!D54,"")</f>
        <v/>
      </c>
      <c r="E56" s="17" t="str">
        <f>IF(ABS('Duplicate Ext-free MC values'!E54-'Duplicate Ext-free MC values'!E55)&gt;'Error Flags'!E$3,'Duplicate Ext-free MC values'!E54,"")</f>
        <v/>
      </c>
      <c r="F56" s="17" t="str">
        <f>IF(ABS('Duplicate Ext-free MC values'!F54-'Duplicate Ext-free MC values'!F55)&gt;'Error Flags'!F$3,'Duplicate Ext-free MC values'!F54,"")</f>
        <v/>
      </c>
      <c r="G56" s="17" t="str">
        <f>IF(ABS('Duplicate Ext-free MC values'!G54-'Duplicate Ext-free MC values'!G55)&gt;'Error Flags'!G$3,'Duplicate Ext-free MC values'!G54,"")</f>
        <v/>
      </c>
      <c r="H56" s="17" t="str">
        <f>IF(ABS('Duplicate Ext-free MC values'!H54-'Duplicate Ext-free MC values'!H55)&gt;'Error Flags'!H$3,'Duplicate Ext-free MC values'!H54,"")</f>
        <v/>
      </c>
      <c r="I56" s="17" t="str">
        <f>IF(ABS('Duplicate Ext-free MC values'!I54-'Duplicate Ext-free MC values'!I55)&gt;'Error Flags'!I$3,'Duplicate Ext-free MC values'!I54,"")</f>
        <v/>
      </c>
      <c r="J56" s="17" t="str">
        <f>IF(ABS('Duplicate Ext-free MC values'!J54-'Duplicate Ext-free MC values'!J55)&gt;'Error Flags'!J$3,'Duplicate Ext-free MC values'!J54,"")</f>
        <v/>
      </c>
      <c r="K56" s="17" t="str">
        <f>IF(ABS('Duplicate Ext-free MC values'!K54-'Duplicate Ext-free MC values'!K55)&gt;'Error Flags'!K$3,'Duplicate Ext-free MC values'!K54,"")</f>
        <v/>
      </c>
      <c r="L56" s="17" t="str">
        <f>IF(ABS('Duplicate Ext-free MC values'!L54-'Duplicate Ext-free MC values'!L55)&gt;'Error Flags'!L$3,'Duplicate Ext-free MC values'!L54,"")</f>
        <v/>
      </c>
      <c r="M56" s="17" t="str">
        <f>IF(ABS('Duplicate Ext-free MC values'!M54-'Duplicate Ext-free MC values'!M55)&gt;'Error Flags'!M$3,'Duplicate Ext-free MC values'!M54,"")</f>
        <v/>
      </c>
      <c r="N56" s="17" t="str">
        <f>IF(ABS('Duplicate Ext-free MC values'!N54-'Duplicate Ext-free MC values'!N55)&gt;'Error Flags'!N$3,'Duplicate Ext-free MC values'!N54,"")</f>
        <v/>
      </c>
      <c r="O56" s="17" t="str">
        <f>IF(ABS('Duplicate Ext-free MC values'!O54-'Duplicate Ext-free MC values'!O55)&gt;'Error Flags'!O$3,'Duplicate Ext-free MC values'!O54,"")</f>
        <v/>
      </c>
      <c r="P56" s="17" t="str">
        <f>IF(ABS('Duplicate Ext-free MC values'!P54-'Duplicate Ext-free MC values'!P55)&gt;'Error Flags'!P$3,'Duplicate Ext-free MC values'!P54,"")</f>
        <v/>
      </c>
      <c r="Q56" s="17" t="str">
        <f>IF(ABS('Duplicate Ext-free MC values'!Q54-'Duplicate Ext-free MC values'!Q55)&gt;'Error Flags'!Q$3,'Duplicate Ext-free MC values'!Q54,"")</f>
        <v/>
      </c>
    </row>
    <row r="57" spans="1:17">
      <c r="A57" s="1" t="s">
        <v>41</v>
      </c>
      <c r="B57" s="1">
        <f>'Duplicate Ext-free MC values'!B55</f>
        <v>0</v>
      </c>
      <c r="C57" s="17" t="str">
        <f>IF(ABS('Duplicate Ext-free MC values'!C54-'Duplicate Ext-free MC values'!C55)&gt;'Error Flags'!C$3,'Duplicate Ext-free MC values'!C55,"")</f>
        <v/>
      </c>
      <c r="D57" s="17" t="str">
        <f>IF(ABS('Duplicate Ext-free MC values'!D54-'Duplicate Ext-free MC values'!D55)&gt;'Error Flags'!D$3,'Duplicate Ext-free MC values'!D55,"")</f>
        <v/>
      </c>
      <c r="E57" s="17" t="str">
        <f>IF(ABS('Duplicate Ext-free MC values'!E54-'Duplicate Ext-free MC values'!E55)&gt;'Error Flags'!E$3,'Duplicate Ext-free MC values'!E55,"")</f>
        <v/>
      </c>
      <c r="F57" s="17" t="str">
        <f>IF(ABS('Duplicate Ext-free MC values'!F54-'Duplicate Ext-free MC values'!F55)&gt;'Error Flags'!F$3,'Duplicate Ext-free MC values'!F55,"")</f>
        <v/>
      </c>
      <c r="G57" s="17" t="str">
        <f>IF(ABS('Duplicate Ext-free MC values'!G54-'Duplicate Ext-free MC values'!G55)&gt;'Error Flags'!G$3,'Duplicate Ext-free MC values'!G55,"")</f>
        <v/>
      </c>
      <c r="H57" s="17" t="str">
        <f>IF(ABS('Duplicate Ext-free MC values'!H54-'Duplicate Ext-free MC values'!H55)&gt;'Error Flags'!H$3,'Duplicate Ext-free MC values'!H55,"")</f>
        <v/>
      </c>
      <c r="I57" s="17" t="str">
        <f>IF(ABS('Duplicate Ext-free MC values'!I54-'Duplicate Ext-free MC values'!I55)&gt;'Error Flags'!I$3,'Duplicate Ext-free MC values'!I55,"")</f>
        <v/>
      </c>
      <c r="J57" s="17" t="str">
        <f>IF(ABS('Duplicate Ext-free MC values'!J54-'Duplicate Ext-free MC values'!J55)&gt;'Error Flags'!J$3,'Duplicate Ext-free MC values'!J55,"")</f>
        <v/>
      </c>
      <c r="K57" s="17" t="str">
        <f>IF(ABS('Duplicate Ext-free MC values'!K54-'Duplicate Ext-free MC values'!K55)&gt;'Error Flags'!K$3,'Duplicate Ext-free MC values'!K55,"")</f>
        <v/>
      </c>
      <c r="L57" s="17" t="str">
        <f>IF(ABS('Duplicate Ext-free MC values'!L54-'Duplicate Ext-free MC values'!L55)&gt;'Error Flags'!L$3,'Duplicate Ext-free MC values'!L55,"")</f>
        <v/>
      </c>
      <c r="M57" s="17" t="str">
        <f>IF(ABS('Duplicate Ext-free MC values'!M54-'Duplicate Ext-free MC values'!M55)&gt;'Error Flags'!M$3,'Duplicate Ext-free MC values'!M55,"")</f>
        <v/>
      </c>
      <c r="N57" s="17" t="str">
        <f>IF(ABS('Duplicate Ext-free MC values'!N54-'Duplicate Ext-free MC values'!N55)&gt;'Error Flags'!N$3,'Duplicate Ext-free MC values'!N55,"")</f>
        <v/>
      </c>
      <c r="O57" s="17" t="str">
        <f>IF(ABS('Duplicate Ext-free MC values'!O54-'Duplicate Ext-free MC values'!O55)&gt;'Error Flags'!O$3,'Duplicate Ext-free MC values'!O55,"")</f>
        <v/>
      </c>
      <c r="P57" s="17" t="str">
        <f>IF(ABS('Duplicate Ext-free MC values'!P54-'Duplicate Ext-free MC values'!P55)&gt;'Error Flags'!P$3,'Duplicate Ext-free MC values'!P55,"")</f>
        <v/>
      </c>
      <c r="Q57" s="17" t="str">
        <f>IF(ABS('Duplicate Ext-free MC values'!Q54-'Duplicate Ext-free MC values'!Q55)&gt;'Error Flags'!Q$3,'Duplicate Ext-free MC values'!Q55,"")</f>
        <v/>
      </c>
    </row>
    <row r="58" spans="1:17">
      <c r="A58" s="1">
        <v>28</v>
      </c>
      <c r="B58" s="1">
        <f>'Duplicate Ext-free MC values'!B56</f>
        <v>0</v>
      </c>
      <c r="C58" s="17" t="str">
        <f>IF(ABS('Duplicate Ext-free MC values'!C56-'Duplicate Ext-free MC values'!C57)&gt;'Error Flags'!C$3,'Duplicate Ext-free MC values'!C56,"")</f>
        <v/>
      </c>
      <c r="D58" s="17" t="str">
        <f>IF(ABS('Duplicate Ext-free MC values'!D56-'Duplicate Ext-free MC values'!D57)&gt;'Error Flags'!D$3,'Duplicate Ext-free MC values'!D56,"")</f>
        <v/>
      </c>
      <c r="E58" s="17" t="str">
        <f>IF(ABS('Duplicate Ext-free MC values'!E56-'Duplicate Ext-free MC values'!E57)&gt;'Error Flags'!E$3,'Duplicate Ext-free MC values'!E56,"")</f>
        <v/>
      </c>
      <c r="F58" s="17" t="str">
        <f>IF(ABS('Duplicate Ext-free MC values'!F56-'Duplicate Ext-free MC values'!F57)&gt;'Error Flags'!F$3,'Duplicate Ext-free MC values'!F56,"")</f>
        <v/>
      </c>
      <c r="G58" s="17" t="str">
        <f>IF(ABS('Duplicate Ext-free MC values'!G56-'Duplicate Ext-free MC values'!G57)&gt;'Error Flags'!G$3,'Duplicate Ext-free MC values'!G56,"")</f>
        <v/>
      </c>
      <c r="H58" s="17" t="str">
        <f>IF(ABS('Duplicate Ext-free MC values'!H56-'Duplicate Ext-free MC values'!H57)&gt;'Error Flags'!H$3,'Duplicate Ext-free MC values'!H56,"")</f>
        <v/>
      </c>
      <c r="I58" s="17" t="str">
        <f>IF(ABS('Duplicate Ext-free MC values'!I56-'Duplicate Ext-free MC values'!I57)&gt;'Error Flags'!I$3,'Duplicate Ext-free MC values'!I56,"")</f>
        <v/>
      </c>
      <c r="J58" s="17" t="str">
        <f>IF(ABS('Duplicate Ext-free MC values'!J56-'Duplicate Ext-free MC values'!J57)&gt;'Error Flags'!J$3,'Duplicate Ext-free MC values'!J56,"")</f>
        <v/>
      </c>
      <c r="K58" s="17" t="str">
        <f>IF(ABS('Duplicate Ext-free MC values'!K56-'Duplicate Ext-free MC values'!K57)&gt;'Error Flags'!K$3,'Duplicate Ext-free MC values'!K56,"")</f>
        <v/>
      </c>
      <c r="L58" s="17" t="str">
        <f>IF(ABS('Duplicate Ext-free MC values'!L56-'Duplicate Ext-free MC values'!L57)&gt;'Error Flags'!L$3,'Duplicate Ext-free MC values'!L56,"")</f>
        <v/>
      </c>
      <c r="M58" s="17" t="str">
        <f>IF(ABS('Duplicate Ext-free MC values'!M56-'Duplicate Ext-free MC values'!M57)&gt;'Error Flags'!M$3,'Duplicate Ext-free MC values'!M56,"")</f>
        <v/>
      </c>
      <c r="N58" s="17" t="str">
        <f>IF(ABS('Duplicate Ext-free MC values'!N56-'Duplicate Ext-free MC values'!N57)&gt;'Error Flags'!N$3,'Duplicate Ext-free MC values'!N56,"")</f>
        <v/>
      </c>
      <c r="O58" s="17" t="str">
        <f>IF(ABS('Duplicate Ext-free MC values'!O56-'Duplicate Ext-free MC values'!O57)&gt;'Error Flags'!O$3,'Duplicate Ext-free MC values'!O56,"")</f>
        <v/>
      </c>
      <c r="P58" s="17" t="str">
        <f>IF(ABS('Duplicate Ext-free MC values'!P56-'Duplicate Ext-free MC values'!P57)&gt;'Error Flags'!P$3,'Duplicate Ext-free MC values'!P56,"")</f>
        <v/>
      </c>
      <c r="Q58" s="17" t="str">
        <f>IF(ABS('Duplicate Ext-free MC values'!Q56-'Duplicate Ext-free MC values'!Q57)&gt;'Error Flags'!Q$3,'Duplicate Ext-free MC values'!Q56,"")</f>
        <v/>
      </c>
    </row>
    <row r="59" spans="1:17">
      <c r="A59" s="1" t="s">
        <v>42</v>
      </c>
      <c r="B59" s="1">
        <f>'Duplicate Ext-free MC values'!B57</f>
        <v>0</v>
      </c>
      <c r="C59" s="17" t="str">
        <f>IF(ABS('Duplicate Ext-free MC values'!C56-'Duplicate Ext-free MC values'!C57)&gt;'Error Flags'!C$3,'Duplicate Ext-free MC values'!C57,"")</f>
        <v/>
      </c>
      <c r="D59" s="17" t="str">
        <f>IF(ABS('Duplicate Ext-free MC values'!D56-'Duplicate Ext-free MC values'!D57)&gt;'Error Flags'!D$3,'Duplicate Ext-free MC values'!D57,"")</f>
        <v/>
      </c>
      <c r="E59" s="17" t="str">
        <f>IF(ABS('Duplicate Ext-free MC values'!E56-'Duplicate Ext-free MC values'!E57)&gt;'Error Flags'!E$3,'Duplicate Ext-free MC values'!E57,"")</f>
        <v/>
      </c>
      <c r="F59" s="17" t="str">
        <f>IF(ABS('Duplicate Ext-free MC values'!F56-'Duplicate Ext-free MC values'!F57)&gt;'Error Flags'!F$3,'Duplicate Ext-free MC values'!F57,"")</f>
        <v/>
      </c>
      <c r="G59" s="17" t="str">
        <f>IF(ABS('Duplicate Ext-free MC values'!G56-'Duplicate Ext-free MC values'!G57)&gt;'Error Flags'!G$3,'Duplicate Ext-free MC values'!G57,"")</f>
        <v/>
      </c>
      <c r="H59" s="17" t="str">
        <f>IF(ABS('Duplicate Ext-free MC values'!H56-'Duplicate Ext-free MC values'!H57)&gt;'Error Flags'!H$3,'Duplicate Ext-free MC values'!H57,"")</f>
        <v/>
      </c>
      <c r="I59" s="17" t="str">
        <f>IF(ABS('Duplicate Ext-free MC values'!I56-'Duplicate Ext-free MC values'!I57)&gt;'Error Flags'!I$3,'Duplicate Ext-free MC values'!I57,"")</f>
        <v/>
      </c>
      <c r="J59" s="17" t="str">
        <f>IF(ABS('Duplicate Ext-free MC values'!J56-'Duplicate Ext-free MC values'!J57)&gt;'Error Flags'!J$3,'Duplicate Ext-free MC values'!J57,"")</f>
        <v/>
      </c>
      <c r="K59" s="17" t="str">
        <f>IF(ABS('Duplicate Ext-free MC values'!K56-'Duplicate Ext-free MC values'!K57)&gt;'Error Flags'!K$3,'Duplicate Ext-free MC values'!K57,"")</f>
        <v/>
      </c>
      <c r="L59" s="17" t="str">
        <f>IF(ABS('Duplicate Ext-free MC values'!L56-'Duplicate Ext-free MC values'!L57)&gt;'Error Flags'!L$3,'Duplicate Ext-free MC values'!L57,"")</f>
        <v/>
      </c>
      <c r="M59" s="17" t="str">
        <f>IF(ABS('Duplicate Ext-free MC values'!M56-'Duplicate Ext-free MC values'!M57)&gt;'Error Flags'!M$3,'Duplicate Ext-free MC values'!M57,"")</f>
        <v/>
      </c>
      <c r="N59" s="17" t="str">
        <f>IF(ABS('Duplicate Ext-free MC values'!N56-'Duplicate Ext-free MC values'!N57)&gt;'Error Flags'!N$3,'Duplicate Ext-free MC values'!N57,"")</f>
        <v/>
      </c>
      <c r="O59" s="17" t="str">
        <f>IF(ABS('Duplicate Ext-free MC values'!O56-'Duplicate Ext-free MC values'!O57)&gt;'Error Flags'!O$3,'Duplicate Ext-free MC values'!O57,"")</f>
        <v/>
      </c>
      <c r="P59" s="17" t="str">
        <f>IF(ABS('Duplicate Ext-free MC values'!P56-'Duplicate Ext-free MC values'!P57)&gt;'Error Flags'!P$3,'Duplicate Ext-free MC values'!P57,"")</f>
        <v/>
      </c>
      <c r="Q59" s="17" t="str">
        <f>IF(ABS('Duplicate Ext-free MC values'!Q56-'Duplicate Ext-free MC values'!Q57)&gt;'Error Flags'!Q$3,'Duplicate Ext-free MC values'!Q57,"")</f>
        <v/>
      </c>
    </row>
    <row r="60" spans="1:17">
      <c r="A60" s="1">
        <v>29</v>
      </c>
      <c r="B60" s="1">
        <f>'Duplicate Ext-free MC values'!B58</f>
        <v>0</v>
      </c>
      <c r="C60" s="17" t="str">
        <f>IF(ABS('Duplicate Ext-free MC values'!C58-'Duplicate Ext-free MC values'!C59)&gt;'Error Flags'!C$3,'Duplicate Ext-free MC values'!C58,"")</f>
        <v/>
      </c>
      <c r="D60" s="17" t="str">
        <f>IF(ABS('Duplicate Ext-free MC values'!D58-'Duplicate Ext-free MC values'!D59)&gt;'Error Flags'!D$3,'Duplicate Ext-free MC values'!D58,"")</f>
        <v/>
      </c>
      <c r="E60" s="17" t="str">
        <f>IF(ABS('Duplicate Ext-free MC values'!E58-'Duplicate Ext-free MC values'!E59)&gt;'Error Flags'!E$3,'Duplicate Ext-free MC values'!E58,"")</f>
        <v/>
      </c>
      <c r="F60" s="17" t="str">
        <f>IF(ABS('Duplicate Ext-free MC values'!F58-'Duplicate Ext-free MC values'!F59)&gt;'Error Flags'!F$3,'Duplicate Ext-free MC values'!F58,"")</f>
        <v/>
      </c>
      <c r="G60" s="17" t="str">
        <f>IF(ABS('Duplicate Ext-free MC values'!G58-'Duplicate Ext-free MC values'!G59)&gt;'Error Flags'!G$3,'Duplicate Ext-free MC values'!G58,"")</f>
        <v/>
      </c>
      <c r="H60" s="17" t="str">
        <f>IF(ABS('Duplicate Ext-free MC values'!H58-'Duplicate Ext-free MC values'!H59)&gt;'Error Flags'!H$3,'Duplicate Ext-free MC values'!H58,"")</f>
        <v/>
      </c>
      <c r="I60" s="17" t="str">
        <f>IF(ABS('Duplicate Ext-free MC values'!I58-'Duplicate Ext-free MC values'!I59)&gt;'Error Flags'!I$3,'Duplicate Ext-free MC values'!I58,"")</f>
        <v/>
      </c>
      <c r="J60" s="17" t="str">
        <f>IF(ABS('Duplicate Ext-free MC values'!J58-'Duplicate Ext-free MC values'!J59)&gt;'Error Flags'!J$3,'Duplicate Ext-free MC values'!J58,"")</f>
        <v/>
      </c>
      <c r="K60" s="17" t="str">
        <f>IF(ABS('Duplicate Ext-free MC values'!K58-'Duplicate Ext-free MC values'!K59)&gt;'Error Flags'!K$3,'Duplicate Ext-free MC values'!K58,"")</f>
        <v/>
      </c>
      <c r="L60" s="17" t="str">
        <f>IF(ABS('Duplicate Ext-free MC values'!L58-'Duplicate Ext-free MC values'!L59)&gt;'Error Flags'!L$3,'Duplicate Ext-free MC values'!L58,"")</f>
        <v/>
      </c>
      <c r="M60" s="17" t="str">
        <f>IF(ABS('Duplicate Ext-free MC values'!M58-'Duplicate Ext-free MC values'!M59)&gt;'Error Flags'!M$3,'Duplicate Ext-free MC values'!M58,"")</f>
        <v/>
      </c>
      <c r="N60" s="17" t="str">
        <f>IF(ABS('Duplicate Ext-free MC values'!N58-'Duplicate Ext-free MC values'!N59)&gt;'Error Flags'!N$3,'Duplicate Ext-free MC values'!N58,"")</f>
        <v/>
      </c>
      <c r="O60" s="17" t="str">
        <f>IF(ABS('Duplicate Ext-free MC values'!O58-'Duplicate Ext-free MC values'!O59)&gt;'Error Flags'!O$3,'Duplicate Ext-free MC values'!O58,"")</f>
        <v/>
      </c>
      <c r="P60" s="17" t="str">
        <f>IF(ABS('Duplicate Ext-free MC values'!P58-'Duplicate Ext-free MC values'!P59)&gt;'Error Flags'!P$3,'Duplicate Ext-free MC values'!P58,"")</f>
        <v/>
      </c>
      <c r="Q60" s="17" t="str">
        <f>IF(ABS('Duplicate Ext-free MC values'!Q58-'Duplicate Ext-free MC values'!Q59)&gt;'Error Flags'!Q$3,'Duplicate Ext-free MC values'!Q58,"")</f>
        <v/>
      </c>
    </row>
    <row r="61" spans="1:17">
      <c r="A61" s="1" t="s">
        <v>43</v>
      </c>
      <c r="B61" s="1">
        <f>'Duplicate Ext-free MC values'!B59</f>
        <v>0</v>
      </c>
      <c r="C61" s="17" t="str">
        <f>IF(ABS('Duplicate Ext-free MC values'!C58-'Duplicate Ext-free MC values'!C59)&gt;'Error Flags'!C$3,'Duplicate Ext-free MC values'!C59,"")</f>
        <v/>
      </c>
      <c r="D61" s="17" t="str">
        <f>IF(ABS('Duplicate Ext-free MC values'!D58-'Duplicate Ext-free MC values'!D59)&gt;'Error Flags'!D$3,'Duplicate Ext-free MC values'!D59,"")</f>
        <v/>
      </c>
      <c r="E61" s="17" t="str">
        <f>IF(ABS('Duplicate Ext-free MC values'!E58-'Duplicate Ext-free MC values'!E59)&gt;'Error Flags'!E$3,'Duplicate Ext-free MC values'!E59,"")</f>
        <v/>
      </c>
      <c r="F61" s="17" t="str">
        <f>IF(ABS('Duplicate Ext-free MC values'!F58-'Duplicate Ext-free MC values'!F59)&gt;'Error Flags'!F$3,'Duplicate Ext-free MC values'!F59,"")</f>
        <v/>
      </c>
      <c r="G61" s="17" t="str">
        <f>IF(ABS('Duplicate Ext-free MC values'!G58-'Duplicate Ext-free MC values'!G59)&gt;'Error Flags'!G$3,'Duplicate Ext-free MC values'!G59,"")</f>
        <v/>
      </c>
      <c r="H61" s="17" t="str">
        <f>IF(ABS('Duplicate Ext-free MC values'!H58-'Duplicate Ext-free MC values'!H59)&gt;'Error Flags'!H$3,'Duplicate Ext-free MC values'!H59,"")</f>
        <v/>
      </c>
      <c r="I61" s="17" t="str">
        <f>IF(ABS('Duplicate Ext-free MC values'!I58-'Duplicate Ext-free MC values'!I59)&gt;'Error Flags'!I$3,'Duplicate Ext-free MC values'!I59,"")</f>
        <v/>
      </c>
      <c r="J61" s="17" t="str">
        <f>IF(ABS('Duplicate Ext-free MC values'!J58-'Duplicate Ext-free MC values'!J59)&gt;'Error Flags'!J$3,'Duplicate Ext-free MC values'!J59,"")</f>
        <v/>
      </c>
      <c r="K61" s="17" t="str">
        <f>IF(ABS('Duplicate Ext-free MC values'!K58-'Duplicate Ext-free MC values'!K59)&gt;'Error Flags'!K$3,'Duplicate Ext-free MC values'!K59,"")</f>
        <v/>
      </c>
      <c r="L61" s="17" t="str">
        <f>IF(ABS('Duplicate Ext-free MC values'!L58-'Duplicate Ext-free MC values'!L59)&gt;'Error Flags'!L$3,'Duplicate Ext-free MC values'!L59,"")</f>
        <v/>
      </c>
      <c r="M61" s="17" t="str">
        <f>IF(ABS('Duplicate Ext-free MC values'!M58-'Duplicate Ext-free MC values'!M59)&gt;'Error Flags'!M$3,'Duplicate Ext-free MC values'!M59,"")</f>
        <v/>
      </c>
      <c r="N61" s="17" t="str">
        <f>IF(ABS('Duplicate Ext-free MC values'!N58-'Duplicate Ext-free MC values'!N59)&gt;'Error Flags'!N$3,'Duplicate Ext-free MC values'!N59,"")</f>
        <v/>
      </c>
      <c r="O61" s="17" t="str">
        <f>IF(ABS('Duplicate Ext-free MC values'!O58-'Duplicate Ext-free MC values'!O59)&gt;'Error Flags'!O$3,'Duplicate Ext-free MC values'!O59,"")</f>
        <v/>
      </c>
      <c r="P61" s="17" t="str">
        <f>IF(ABS('Duplicate Ext-free MC values'!P58-'Duplicate Ext-free MC values'!P59)&gt;'Error Flags'!P$3,'Duplicate Ext-free MC values'!P59,"")</f>
        <v/>
      </c>
      <c r="Q61" s="17" t="str">
        <f>IF(ABS('Duplicate Ext-free MC values'!Q58-'Duplicate Ext-free MC values'!Q59)&gt;'Error Flags'!Q$3,'Duplicate Ext-free MC values'!Q59,"")</f>
        <v/>
      </c>
    </row>
    <row r="62" spans="1:17">
      <c r="A62" s="1">
        <v>30</v>
      </c>
      <c r="B62" s="1">
        <f>'Duplicate Ext-free MC values'!B60</f>
        <v>0</v>
      </c>
      <c r="C62" s="17" t="str">
        <f>IF(ABS('Duplicate Ext-free MC values'!C60-'Duplicate Ext-free MC values'!C61)&gt;'Error Flags'!C$3,'Duplicate Ext-free MC values'!C60,"")</f>
        <v/>
      </c>
      <c r="D62" s="17" t="str">
        <f>IF(ABS('Duplicate Ext-free MC values'!D60-'Duplicate Ext-free MC values'!D61)&gt;'Error Flags'!D$3,'Duplicate Ext-free MC values'!D60,"")</f>
        <v/>
      </c>
      <c r="E62" s="17" t="str">
        <f>IF(ABS('Duplicate Ext-free MC values'!E60-'Duplicate Ext-free MC values'!E61)&gt;'Error Flags'!E$3,'Duplicate Ext-free MC values'!E60,"")</f>
        <v/>
      </c>
      <c r="F62" s="17" t="str">
        <f>IF(ABS('Duplicate Ext-free MC values'!F60-'Duplicate Ext-free MC values'!F61)&gt;'Error Flags'!F$3,'Duplicate Ext-free MC values'!F60,"")</f>
        <v/>
      </c>
      <c r="G62" s="17" t="str">
        <f>IF(ABS('Duplicate Ext-free MC values'!G60-'Duplicate Ext-free MC values'!G61)&gt;'Error Flags'!G$3,'Duplicate Ext-free MC values'!G60,"")</f>
        <v/>
      </c>
      <c r="H62" s="17" t="str">
        <f>IF(ABS('Duplicate Ext-free MC values'!H60-'Duplicate Ext-free MC values'!H61)&gt;'Error Flags'!H$3,'Duplicate Ext-free MC values'!H60,"")</f>
        <v/>
      </c>
      <c r="I62" s="17" t="str">
        <f>IF(ABS('Duplicate Ext-free MC values'!I60-'Duplicate Ext-free MC values'!I61)&gt;'Error Flags'!I$3,'Duplicate Ext-free MC values'!I60,"")</f>
        <v/>
      </c>
      <c r="J62" s="17" t="str">
        <f>IF(ABS('Duplicate Ext-free MC values'!J60-'Duplicate Ext-free MC values'!J61)&gt;'Error Flags'!J$3,'Duplicate Ext-free MC values'!J60,"")</f>
        <v/>
      </c>
      <c r="K62" s="17" t="str">
        <f>IF(ABS('Duplicate Ext-free MC values'!K60-'Duplicate Ext-free MC values'!K61)&gt;'Error Flags'!K$3,'Duplicate Ext-free MC values'!K60,"")</f>
        <v/>
      </c>
      <c r="L62" s="17" t="str">
        <f>IF(ABS('Duplicate Ext-free MC values'!L60-'Duplicate Ext-free MC values'!L61)&gt;'Error Flags'!L$3,'Duplicate Ext-free MC values'!L60,"")</f>
        <v/>
      </c>
      <c r="M62" s="17" t="str">
        <f>IF(ABS('Duplicate Ext-free MC values'!M60-'Duplicate Ext-free MC values'!M61)&gt;'Error Flags'!M$3,'Duplicate Ext-free MC values'!M60,"")</f>
        <v/>
      </c>
      <c r="N62" s="17" t="str">
        <f>IF(ABS('Duplicate Ext-free MC values'!N60-'Duplicate Ext-free MC values'!N61)&gt;'Error Flags'!N$3,'Duplicate Ext-free MC values'!N60,"")</f>
        <v/>
      </c>
      <c r="O62" s="17" t="str">
        <f>IF(ABS('Duplicate Ext-free MC values'!O60-'Duplicate Ext-free MC values'!O61)&gt;'Error Flags'!O$3,'Duplicate Ext-free MC values'!O60,"")</f>
        <v/>
      </c>
      <c r="P62" s="17" t="str">
        <f>IF(ABS('Duplicate Ext-free MC values'!P60-'Duplicate Ext-free MC values'!P61)&gt;'Error Flags'!P$3,'Duplicate Ext-free MC values'!P60,"")</f>
        <v/>
      </c>
      <c r="Q62" s="17" t="str">
        <f>IF(ABS('Duplicate Ext-free MC values'!Q60-'Duplicate Ext-free MC values'!Q61)&gt;'Error Flags'!Q$3,'Duplicate Ext-free MC values'!Q60,"")</f>
        <v/>
      </c>
    </row>
    <row r="63" spans="1:17">
      <c r="A63" s="1" t="s">
        <v>44</v>
      </c>
      <c r="B63" s="1">
        <f>'Duplicate Ext-free MC values'!B61</f>
        <v>0</v>
      </c>
      <c r="C63" s="17" t="str">
        <f>IF(ABS('Duplicate Ext-free MC values'!C60-'Duplicate Ext-free MC values'!C61)&gt;'Error Flags'!C$3,'Duplicate Ext-free MC values'!C61,"")</f>
        <v/>
      </c>
      <c r="D63" s="17" t="str">
        <f>IF(ABS('Duplicate Ext-free MC values'!D60-'Duplicate Ext-free MC values'!D61)&gt;'Error Flags'!D$3,'Duplicate Ext-free MC values'!D61,"")</f>
        <v/>
      </c>
      <c r="E63" s="17" t="str">
        <f>IF(ABS('Duplicate Ext-free MC values'!E60-'Duplicate Ext-free MC values'!E61)&gt;'Error Flags'!E$3,'Duplicate Ext-free MC values'!E61,"")</f>
        <v/>
      </c>
      <c r="F63" s="17" t="str">
        <f>IF(ABS('Duplicate Ext-free MC values'!F60-'Duplicate Ext-free MC values'!F61)&gt;'Error Flags'!F$3,'Duplicate Ext-free MC values'!F61,"")</f>
        <v/>
      </c>
      <c r="G63" s="17" t="str">
        <f>IF(ABS('Duplicate Ext-free MC values'!G60-'Duplicate Ext-free MC values'!G61)&gt;'Error Flags'!G$3,'Duplicate Ext-free MC values'!G61,"")</f>
        <v/>
      </c>
      <c r="H63" s="17" t="str">
        <f>IF(ABS('Duplicate Ext-free MC values'!H60-'Duplicate Ext-free MC values'!H61)&gt;'Error Flags'!H$3,'Duplicate Ext-free MC values'!H61,"")</f>
        <v/>
      </c>
      <c r="I63" s="17" t="str">
        <f>IF(ABS('Duplicate Ext-free MC values'!I60-'Duplicate Ext-free MC values'!I61)&gt;'Error Flags'!I$3,'Duplicate Ext-free MC values'!I61,"")</f>
        <v/>
      </c>
      <c r="J63" s="17" t="str">
        <f>IF(ABS('Duplicate Ext-free MC values'!J60-'Duplicate Ext-free MC values'!J61)&gt;'Error Flags'!J$3,'Duplicate Ext-free MC values'!J61,"")</f>
        <v/>
      </c>
      <c r="K63" s="17" t="str">
        <f>IF(ABS('Duplicate Ext-free MC values'!K60-'Duplicate Ext-free MC values'!K61)&gt;'Error Flags'!K$3,'Duplicate Ext-free MC values'!K61,"")</f>
        <v/>
      </c>
      <c r="L63" s="17" t="str">
        <f>IF(ABS('Duplicate Ext-free MC values'!L60-'Duplicate Ext-free MC values'!L61)&gt;'Error Flags'!L$3,'Duplicate Ext-free MC values'!L61,"")</f>
        <v/>
      </c>
      <c r="M63" s="17" t="str">
        <f>IF(ABS('Duplicate Ext-free MC values'!M60-'Duplicate Ext-free MC values'!M61)&gt;'Error Flags'!M$3,'Duplicate Ext-free MC values'!M61,"")</f>
        <v/>
      </c>
      <c r="N63" s="17" t="str">
        <f>IF(ABS('Duplicate Ext-free MC values'!N60-'Duplicate Ext-free MC values'!N61)&gt;'Error Flags'!N$3,'Duplicate Ext-free MC values'!N61,"")</f>
        <v/>
      </c>
      <c r="O63" s="17" t="str">
        <f>IF(ABS('Duplicate Ext-free MC values'!O60-'Duplicate Ext-free MC values'!O61)&gt;'Error Flags'!O$3,'Duplicate Ext-free MC values'!O61,"")</f>
        <v/>
      </c>
      <c r="P63" s="17" t="str">
        <f>IF(ABS('Duplicate Ext-free MC values'!P60-'Duplicate Ext-free MC values'!P61)&gt;'Error Flags'!P$3,'Duplicate Ext-free MC values'!P61,"")</f>
        <v/>
      </c>
      <c r="Q63" s="17" t="str">
        <f>IF(ABS('Duplicate Ext-free MC values'!Q60-'Duplicate Ext-free MC values'!Q61)&gt;'Error Flags'!Q$3,'Duplicate Ext-free MC values'!Q61,"")</f>
        <v/>
      </c>
    </row>
  </sheetData>
  <sheetProtection sheet="1" objects="1" scenarios="1"/>
  <mergeCells count="2">
    <mergeCell ref="A3:B3"/>
    <mergeCell ref="K1:O1"/>
  </mergeCells>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972F3-8D27-41D7-A24D-7C8B4B8EEDCD}">
  <dimension ref="A1"/>
  <sheetViews>
    <sheetView workbookViewId="0"/>
  </sheetViews>
  <sheetFormatPr defaultRowHeight="12"/>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B3A5-76F6-4FAB-8558-B65DBA01E2C5}">
  <sheetPr codeName="Sheet1">
    <pageSetUpPr fitToPage="1"/>
  </sheetPr>
  <dimension ref="A1:O61"/>
  <sheetViews>
    <sheetView workbookViewId="0">
      <selection activeCell="J2" sqref="J2"/>
    </sheetView>
  </sheetViews>
  <sheetFormatPr defaultColWidth="10.85546875" defaultRowHeight="12"/>
  <cols>
    <col min="1" max="1" width="10.85546875" style="1" customWidth="1"/>
    <col min="2" max="2" width="10" style="2" customWidth="1"/>
    <col min="3" max="3" width="12.28515625" style="2" customWidth="1"/>
    <col min="4" max="4" width="8.85546875" style="2" customWidth="1"/>
    <col min="5" max="13" width="8.85546875" style="3" customWidth="1"/>
    <col min="14" max="15" width="8.85546875" style="4" customWidth="1"/>
    <col min="16" max="16384" width="10.85546875" style="5"/>
  </cols>
  <sheetData>
    <row r="1" spans="1:15" s="9" customFormat="1" ht="117.75">
      <c r="A1" s="9" t="s">
        <v>0</v>
      </c>
      <c r="B1" s="60" t="s">
        <v>1</v>
      </c>
      <c r="C1" s="60" t="s">
        <v>2</v>
      </c>
      <c r="D1" s="60" t="s">
        <v>3</v>
      </c>
      <c r="E1" s="52" t="s">
        <v>4</v>
      </c>
      <c r="F1" s="52" t="s">
        <v>5</v>
      </c>
      <c r="G1" s="52" t="s">
        <v>6</v>
      </c>
      <c r="H1" s="52" t="s">
        <v>7</v>
      </c>
      <c r="I1" s="52" t="s">
        <v>8</v>
      </c>
      <c r="J1" s="52" t="s">
        <v>9</v>
      </c>
      <c r="K1" s="52" t="s">
        <v>10</v>
      </c>
      <c r="L1" s="53" t="s">
        <v>11</v>
      </c>
      <c r="M1" s="53" t="s">
        <v>12</v>
      </c>
      <c r="N1" s="53" t="s">
        <v>13</v>
      </c>
      <c r="O1" s="53" t="s">
        <v>14</v>
      </c>
    </row>
    <row r="2" spans="1:15">
      <c r="A2" s="1">
        <v>1</v>
      </c>
      <c r="E2" s="3">
        <f>Ash!B2</f>
        <v>0</v>
      </c>
      <c r="F2" s="3">
        <f>Protein!C3</f>
        <v>0</v>
      </c>
      <c r="G2" s="3">
        <f>' Extractives'!C3</f>
        <v>0</v>
      </c>
      <c r="H2" s="3">
        <f>' Extractives'!N3</f>
        <v>0</v>
      </c>
      <c r="I2" s="3">
        <f>'% solids Extr-Free'!C3</f>
        <v>0</v>
      </c>
      <c r="J2" s="3">
        <f>'Structural Inorganics'!B2</f>
        <v>0</v>
      </c>
      <c r="K2" s="3">
        <f>Lignin!B2</f>
        <v>0</v>
      </c>
      <c r="L2" s="4">
        <f>'Structural Sugars'!B9</f>
        <v>0</v>
      </c>
      <c r="M2" s="4">
        <f>'Non-structural sugars'!B4</f>
        <v>0</v>
      </c>
      <c r="N2" s="4">
        <f>'Uronic Acid'!C3</f>
        <v>0</v>
      </c>
      <c r="O2" s="4">
        <f>Acetate!C3</f>
        <v>0</v>
      </c>
    </row>
    <row r="3" spans="1:15">
      <c r="A3" s="1" t="s">
        <v>15</v>
      </c>
      <c r="E3" s="3">
        <f>Ash!B3</f>
        <v>0</v>
      </c>
      <c r="F3" s="3">
        <f>Protein!C4</f>
        <v>0</v>
      </c>
      <c r="G3" s="3">
        <f>' Extractives'!C4</f>
        <v>0</v>
      </c>
      <c r="H3" s="3">
        <f>' Extractives'!N4</f>
        <v>0</v>
      </c>
      <c r="I3" s="3">
        <f>'% solids Extr-Free'!C4</f>
        <v>0</v>
      </c>
      <c r="J3" s="3">
        <f>'Structural Inorganics'!B3</f>
        <v>0</v>
      </c>
      <c r="K3" s="3">
        <f>Lignin!B3</f>
        <v>0</v>
      </c>
      <c r="L3" s="4">
        <f>'Structural Sugars'!B10</f>
        <v>0</v>
      </c>
      <c r="M3" s="4">
        <f>'Non-structural sugars'!B5</f>
        <v>0</v>
      </c>
      <c r="N3" s="4">
        <f>'Uronic Acid'!C4</f>
        <v>0</v>
      </c>
      <c r="O3" s="4">
        <f>Acetate!C4</f>
        <v>0</v>
      </c>
    </row>
    <row r="4" spans="1:15">
      <c r="A4" s="1">
        <v>2</v>
      </c>
      <c r="E4" s="3">
        <f>Ash!B4</f>
        <v>0</v>
      </c>
      <c r="F4" s="3">
        <f>Protein!C5</f>
        <v>0</v>
      </c>
      <c r="G4" s="3">
        <f>' Extractives'!C5</f>
        <v>0</v>
      </c>
      <c r="H4" s="3">
        <f>' Extractives'!N5</f>
        <v>0</v>
      </c>
      <c r="I4" s="3">
        <f>'% solids Extr-Free'!C5</f>
        <v>0</v>
      </c>
      <c r="J4" s="3">
        <f>'Structural Inorganics'!B4</f>
        <v>0</v>
      </c>
      <c r="K4" s="3">
        <f>Lignin!B4</f>
        <v>0</v>
      </c>
      <c r="L4" s="4">
        <f>'Structural Sugars'!B11</f>
        <v>0</v>
      </c>
      <c r="M4" s="4">
        <f>'Non-structural sugars'!B6</f>
        <v>0</v>
      </c>
      <c r="N4" s="4">
        <f>'Uronic Acid'!C5</f>
        <v>0</v>
      </c>
      <c r="O4" s="4">
        <f>Acetate!C5</f>
        <v>0</v>
      </c>
    </row>
    <row r="5" spans="1:15">
      <c r="A5" s="1" t="s">
        <v>16</v>
      </c>
      <c r="E5" s="3">
        <f>Ash!B5</f>
        <v>0</v>
      </c>
      <c r="F5" s="3">
        <f>Protein!C6</f>
        <v>0</v>
      </c>
      <c r="G5" s="3">
        <f>' Extractives'!C6</f>
        <v>0</v>
      </c>
      <c r="H5" s="3">
        <f>' Extractives'!N6</f>
        <v>0</v>
      </c>
      <c r="I5" s="3">
        <f>'% solids Extr-Free'!C6</f>
        <v>0</v>
      </c>
      <c r="J5" s="3">
        <f>'Structural Inorganics'!B5</f>
        <v>0</v>
      </c>
      <c r="K5" s="3">
        <f>Lignin!B5</f>
        <v>0</v>
      </c>
      <c r="L5" s="4">
        <f>'Structural Sugars'!B12</f>
        <v>0</v>
      </c>
      <c r="M5" s="4">
        <f>'Non-structural sugars'!B7</f>
        <v>0</v>
      </c>
      <c r="N5" s="4">
        <f>'Uronic Acid'!C6</f>
        <v>0</v>
      </c>
      <c r="O5" s="4">
        <f>Acetate!C6</f>
        <v>0</v>
      </c>
    </row>
    <row r="6" spans="1:15">
      <c r="A6" s="1">
        <v>3</v>
      </c>
      <c r="E6" s="3">
        <f>Ash!B6</f>
        <v>0</v>
      </c>
      <c r="F6" s="3">
        <f>Protein!C7</f>
        <v>0</v>
      </c>
      <c r="G6" s="3">
        <f>' Extractives'!C7</f>
        <v>0</v>
      </c>
      <c r="H6" s="3">
        <f>' Extractives'!N7</f>
        <v>0</v>
      </c>
      <c r="I6" s="3">
        <f>'% solids Extr-Free'!C7</f>
        <v>0</v>
      </c>
      <c r="J6" s="3">
        <f>'Structural Inorganics'!B6</f>
        <v>0</v>
      </c>
      <c r="K6" s="3">
        <f>Lignin!B6</f>
        <v>0</v>
      </c>
      <c r="L6" s="4">
        <f>'Structural Sugars'!B13</f>
        <v>0</v>
      </c>
      <c r="M6" s="4">
        <f>'Non-structural sugars'!B8</f>
        <v>0</v>
      </c>
      <c r="N6" s="4">
        <f>'Uronic Acid'!C7</f>
        <v>0</v>
      </c>
      <c r="O6" s="4">
        <f>Acetate!C7</f>
        <v>0</v>
      </c>
    </row>
    <row r="7" spans="1:15">
      <c r="A7" s="1" t="s">
        <v>17</v>
      </c>
      <c r="E7" s="3">
        <f>Ash!B7</f>
        <v>0</v>
      </c>
      <c r="F7" s="3">
        <f>Protein!C8</f>
        <v>0</v>
      </c>
      <c r="G7" s="3">
        <f>' Extractives'!C8</f>
        <v>0</v>
      </c>
      <c r="H7" s="3">
        <f>' Extractives'!N8</f>
        <v>0</v>
      </c>
      <c r="I7" s="3">
        <f>'% solids Extr-Free'!C8</f>
        <v>0</v>
      </c>
      <c r="J7" s="3">
        <f>'Structural Inorganics'!B7</f>
        <v>0</v>
      </c>
      <c r="K7" s="3">
        <f>Lignin!B7</f>
        <v>0</v>
      </c>
      <c r="L7" s="4">
        <f>'Structural Sugars'!B14</f>
        <v>0</v>
      </c>
      <c r="M7" s="4">
        <f>'Non-structural sugars'!B9</f>
        <v>0</v>
      </c>
      <c r="N7" s="4">
        <f>'Uronic Acid'!C8</f>
        <v>0</v>
      </c>
      <c r="O7" s="4">
        <f>Acetate!C8</f>
        <v>0</v>
      </c>
    </row>
    <row r="8" spans="1:15">
      <c r="A8" s="1">
        <v>4</v>
      </c>
      <c r="E8" s="3">
        <f>Ash!B8</f>
        <v>0</v>
      </c>
      <c r="F8" s="3">
        <f>Protein!C9</f>
        <v>0</v>
      </c>
      <c r="G8" s="3">
        <f>' Extractives'!C9</f>
        <v>0</v>
      </c>
      <c r="H8" s="3">
        <f>' Extractives'!N9</f>
        <v>0</v>
      </c>
      <c r="I8" s="3">
        <f>'% solids Extr-Free'!C9</f>
        <v>0</v>
      </c>
      <c r="J8" s="3">
        <f>'Structural Inorganics'!B8</f>
        <v>0</v>
      </c>
      <c r="K8" s="3">
        <f>Lignin!B8</f>
        <v>0</v>
      </c>
      <c r="L8" s="4">
        <f>'Structural Sugars'!B15</f>
        <v>0</v>
      </c>
      <c r="M8" s="4">
        <f>'Non-structural sugars'!B10</f>
        <v>0</v>
      </c>
      <c r="N8" s="4">
        <f>'Uronic Acid'!C9</f>
        <v>0</v>
      </c>
      <c r="O8" s="4">
        <f>Acetate!C9</f>
        <v>0</v>
      </c>
    </row>
    <row r="9" spans="1:15">
      <c r="A9" s="1" t="s">
        <v>18</v>
      </c>
      <c r="E9" s="3">
        <f>Ash!B9</f>
        <v>0</v>
      </c>
      <c r="F9" s="3">
        <f>Protein!C10</f>
        <v>0</v>
      </c>
      <c r="G9" s="3">
        <f>' Extractives'!C10</f>
        <v>0</v>
      </c>
      <c r="H9" s="3">
        <f>' Extractives'!N10</f>
        <v>0</v>
      </c>
      <c r="I9" s="3">
        <f>'% solids Extr-Free'!C10</f>
        <v>0</v>
      </c>
      <c r="J9" s="3">
        <f>'Structural Inorganics'!B9</f>
        <v>0</v>
      </c>
      <c r="K9" s="3">
        <f>Lignin!B9</f>
        <v>0</v>
      </c>
      <c r="L9" s="4">
        <f>'Structural Sugars'!B16</f>
        <v>0</v>
      </c>
      <c r="M9" s="4">
        <f>'Non-structural sugars'!B11</f>
        <v>0</v>
      </c>
      <c r="N9" s="4">
        <f>'Uronic Acid'!C10</f>
        <v>0</v>
      </c>
      <c r="O9" s="4">
        <f>Acetate!C10</f>
        <v>0</v>
      </c>
    </row>
    <row r="10" spans="1:15">
      <c r="A10" s="1">
        <v>5</v>
      </c>
      <c r="E10" s="3">
        <f>Ash!B10</f>
        <v>0</v>
      </c>
      <c r="F10" s="3">
        <f>Protein!C11</f>
        <v>0</v>
      </c>
      <c r="G10" s="3">
        <f>' Extractives'!C11</f>
        <v>0</v>
      </c>
      <c r="H10" s="3">
        <f>' Extractives'!N11</f>
        <v>0</v>
      </c>
      <c r="I10" s="3">
        <f>'% solids Extr-Free'!C11</f>
        <v>0</v>
      </c>
      <c r="J10" s="3">
        <f>'Structural Inorganics'!B10</f>
        <v>0</v>
      </c>
      <c r="K10" s="3">
        <f>Lignin!B10</f>
        <v>0</v>
      </c>
      <c r="L10" s="4">
        <f>'Structural Sugars'!B17</f>
        <v>0</v>
      </c>
      <c r="M10" s="4">
        <f>'Non-structural sugars'!B12</f>
        <v>0</v>
      </c>
      <c r="N10" s="4">
        <f>'Uronic Acid'!C11</f>
        <v>0</v>
      </c>
      <c r="O10" s="4">
        <f>Acetate!C11</f>
        <v>0</v>
      </c>
    </row>
    <row r="11" spans="1:15">
      <c r="A11" s="1" t="s">
        <v>19</v>
      </c>
      <c r="E11" s="3">
        <f>Ash!B11</f>
        <v>0</v>
      </c>
      <c r="F11" s="3">
        <f>Protein!C12</f>
        <v>0</v>
      </c>
      <c r="G11" s="3">
        <f>' Extractives'!C12</f>
        <v>0</v>
      </c>
      <c r="H11" s="3">
        <f>' Extractives'!N12</f>
        <v>0</v>
      </c>
      <c r="I11" s="3">
        <f>'% solids Extr-Free'!C12</f>
        <v>0</v>
      </c>
      <c r="J11" s="3">
        <f>'Structural Inorganics'!B11</f>
        <v>0</v>
      </c>
      <c r="K11" s="3">
        <f>Lignin!B11</f>
        <v>0</v>
      </c>
      <c r="L11" s="4">
        <f>'Structural Sugars'!B18</f>
        <v>0</v>
      </c>
      <c r="M11" s="4">
        <f>'Non-structural sugars'!B13</f>
        <v>0</v>
      </c>
      <c r="N11" s="4">
        <f>'Uronic Acid'!C12</f>
        <v>0</v>
      </c>
      <c r="O11" s="4">
        <f>Acetate!C12</f>
        <v>0</v>
      </c>
    </row>
    <row r="12" spans="1:15">
      <c r="A12" s="1">
        <v>6</v>
      </c>
      <c r="E12" s="3">
        <f>Ash!B12</f>
        <v>0</v>
      </c>
      <c r="F12" s="3">
        <f>Protein!C13</f>
        <v>0</v>
      </c>
      <c r="G12" s="3">
        <f>' Extractives'!C13</f>
        <v>0</v>
      </c>
      <c r="H12" s="3">
        <f>' Extractives'!N13</f>
        <v>0</v>
      </c>
      <c r="I12" s="3">
        <f>'% solids Extr-Free'!C13</f>
        <v>0</v>
      </c>
      <c r="J12" s="3">
        <f>'Structural Inorganics'!B12</f>
        <v>0</v>
      </c>
      <c r="K12" s="3">
        <f>Lignin!B12</f>
        <v>0</v>
      </c>
      <c r="L12" s="4">
        <f>'Structural Sugars'!B19</f>
        <v>0</v>
      </c>
      <c r="M12" s="4">
        <f>'Non-structural sugars'!B14</f>
        <v>0</v>
      </c>
      <c r="N12" s="4">
        <f>'Uronic Acid'!C13</f>
        <v>0</v>
      </c>
      <c r="O12" s="4">
        <f>Acetate!C13</f>
        <v>0</v>
      </c>
    </row>
    <row r="13" spans="1:15">
      <c r="A13" s="1" t="s">
        <v>20</v>
      </c>
      <c r="E13" s="3">
        <f>Ash!B13</f>
        <v>0</v>
      </c>
      <c r="F13" s="3">
        <f>Protein!C14</f>
        <v>0</v>
      </c>
      <c r="G13" s="3">
        <f>' Extractives'!C14</f>
        <v>0</v>
      </c>
      <c r="H13" s="3">
        <f>' Extractives'!N14</f>
        <v>0</v>
      </c>
      <c r="I13" s="3">
        <f>'% solids Extr-Free'!C14</f>
        <v>0</v>
      </c>
      <c r="J13" s="3">
        <f>'Structural Inorganics'!B13</f>
        <v>0</v>
      </c>
      <c r="K13" s="3">
        <f>Lignin!B13</f>
        <v>0</v>
      </c>
      <c r="L13" s="4">
        <f>'Structural Sugars'!B20</f>
        <v>0</v>
      </c>
      <c r="M13" s="4">
        <f>'Non-structural sugars'!B15</f>
        <v>0</v>
      </c>
      <c r="N13" s="4">
        <f>'Uronic Acid'!C14</f>
        <v>0</v>
      </c>
      <c r="O13" s="4">
        <f>Acetate!C14</f>
        <v>0</v>
      </c>
    </row>
    <row r="14" spans="1:15">
      <c r="A14" s="1">
        <v>7</v>
      </c>
      <c r="E14" s="3">
        <f>Ash!B14</f>
        <v>0</v>
      </c>
      <c r="F14" s="3">
        <f>Protein!C15</f>
        <v>0</v>
      </c>
      <c r="G14" s="3">
        <f>' Extractives'!C15</f>
        <v>0</v>
      </c>
      <c r="H14" s="3">
        <f>' Extractives'!N15</f>
        <v>0</v>
      </c>
      <c r="I14" s="3">
        <f>'% solids Extr-Free'!C15</f>
        <v>0</v>
      </c>
      <c r="J14" s="3">
        <f>'Structural Inorganics'!B14</f>
        <v>0</v>
      </c>
      <c r="K14" s="3">
        <f>Lignin!B14</f>
        <v>0</v>
      </c>
      <c r="L14" s="4">
        <f>'Structural Sugars'!B21</f>
        <v>0</v>
      </c>
      <c r="M14" s="4">
        <f>'Non-structural sugars'!B16</f>
        <v>0</v>
      </c>
      <c r="N14" s="4">
        <f>'Uronic Acid'!C15</f>
        <v>0</v>
      </c>
      <c r="O14" s="4">
        <f>Acetate!C15</f>
        <v>0</v>
      </c>
    </row>
    <row r="15" spans="1:15">
      <c r="A15" s="1" t="s">
        <v>21</v>
      </c>
      <c r="E15" s="3">
        <f>Ash!B15</f>
        <v>0</v>
      </c>
      <c r="F15" s="3">
        <f>Protein!C16</f>
        <v>0</v>
      </c>
      <c r="G15" s="3">
        <f>' Extractives'!C16</f>
        <v>0</v>
      </c>
      <c r="H15" s="3">
        <f>' Extractives'!N16</f>
        <v>0</v>
      </c>
      <c r="I15" s="3">
        <f>'% solids Extr-Free'!C16</f>
        <v>0</v>
      </c>
      <c r="J15" s="3">
        <f>'Structural Inorganics'!B15</f>
        <v>0</v>
      </c>
      <c r="K15" s="3">
        <f>Lignin!B15</f>
        <v>0</v>
      </c>
      <c r="L15" s="4">
        <f>'Structural Sugars'!B22</f>
        <v>0</v>
      </c>
      <c r="M15" s="4">
        <f>'Non-structural sugars'!B17</f>
        <v>0</v>
      </c>
      <c r="N15" s="4">
        <f>'Uronic Acid'!C16</f>
        <v>0</v>
      </c>
      <c r="O15" s="4">
        <f>Acetate!C16</f>
        <v>0</v>
      </c>
    </row>
    <row r="16" spans="1:15">
      <c r="A16" s="1">
        <v>8</v>
      </c>
      <c r="E16" s="3">
        <f>Ash!B16</f>
        <v>0</v>
      </c>
      <c r="F16" s="3">
        <f>Protein!C17</f>
        <v>0</v>
      </c>
      <c r="G16" s="3">
        <f>' Extractives'!C17</f>
        <v>0</v>
      </c>
      <c r="H16" s="3">
        <f>' Extractives'!N17</f>
        <v>0</v>
      </c>
      <c r="I16" s="3">
        <f>'% solids Extr-Free'!C17</f>
        <v>0</v>
      </c>
      <c r="J16" s="3">
        <f>'Structural Inorganics'!B16</f>
        <v>0</v>
      </c>
      <c r="K16" s="3">
        <f>Lignin!B16</f>
        <v>0</v>
      </c>
      <c r="L16" s="4">
        <f>'Structural Sugars'!B23</f>
        <v>0</v>
      </c>
      <c r="M16" s="4">
        <f>'Non-structural sugars'!B18</f>
        <v>0</v>
      </c>
      <c r="N16" s="4">
        <f>'Uronic Acid'!C17</f>
        <v>0</v>
      </c>
      <c r="O16" s="4">
        <f>Acetate!C17</f>
        <v>0</v>
      </c>
    </row>
    <row r="17" spans="1:15">
      <c r="A17" s="1" t="s">
        <v>22</v>
      </c>
      <c r="E17" s="3">
        <f>Ash!B17</f>
        <v>0</v>
      </c>
      <c r="F17" s="3">
        <f>Protein!C18</f>
        <v>0</v>
      </c>
      <c r="G17" s="3">
        <f>' Extractives'!C18</f>
        <v>0</v>
      </c>
      <c r="H17" s="3">
        <f>' Extractives'!N18</f>
        <v>0</v>
      </c>
      <c r="I17" s="3">
        <f>'% solids Extr-Free'!C18</f>
        <v>0</v>
      </c>
      <c r="J17" s="3">
        <f>'Structural Inorganics'!B17</f>
        <v>0</v>
      </c>
      <c r="K17" s="3">
        <f>Lignin!B17</f>
        <v>0</v>
      </c>
      <c r="L17" s="4">
        <f>'Structural Sugars'!B24</f>
        <v>0</v>
      </c>
      <c r="M17" s="4">
        <f>'Non-structural sugars'!B19</f>
        <v>0</v>
      </c>
      <c r="N17" s="4">
        <f>'Uronic Acid'!C18</f>
        <v>0</v>
      </c>
      <c r="O17" s="4">
        <f>Acetate!C18</f>
        <v>0</v>
      </c>
    </row>
    <row r="18" spans="1:15">
      <c r="A18" s="1">
        <v>9</v>
      </c>
      <c r="E18" s="3">
        <f>Ash!B18</f>
        <v>0</v>
      </c>
      <c r="F18" s="3">
        <f>Protein!C19</f>
        <v>0</v>
      </c>
      <c r="G18" s="3">
        <f>' Extractives'!C19</f>
        <v>0</v>
      </c>
      <c r="H18" s="3">
        <f>' Extractives'!N19</f>
        <v>0</v>
      </c>
      <c r="I18" s="3">
        <f>'% solids Extr-Free'!C19</f>
        <v>0</v>
      </c>
      <c r="J18" s="3">
        <f>'Structural Inorganics'!B18</f>
        <v>0</v>
      </c>
      <c r="K18" s="3">
        <f>Lignin!B18</f>
        <v>0</v>
      </c>
      <c r="L18" s="4">
        <f>'Structural Sugars'!B25</f>
        <v>0</v>
      </c>
      <c r="M18" s="4">
        <f>'Non-structural sugars'!B20</f>
        <v>0</v>
      </c>
      <c r="N18" s="4">
        <f>'Uronic Acid'!C19</f>
        <v>0</v>
      </c>
      <c r="O18" s="4">
        <f>Acetate!C19</f>
        <v>0</v>
      </c>
    </row>
    <row r="19" spans="1:15">
      <c r="A19" s="1" t="s">
        <v>23</v>
      </c>
      <c r="E19" s="3">
        <f>Ash!B19</f>
        <v>0</v>
      </c>
      <c r="F19" s="3">
        <f>Protein!C20</f>
        <v>0</v>
      </c>
      <c r="G19" s="3">
        <f>' Extractives'!C20</f>
        <v>0</v>
      </c>
      <c r="H19" s="3">
        <f>' Extractives'!N20</f>
        <v>0</v>
      </c>
      <c r="I19" s="3">
        <f>'% solids Extr-Free'!C20</f>
        <v>0</v>
      </c>
      <c r="J19" s="3">
        <f>'Structural Inorganics'!B19</f>
        <v>0</v>
      </c>
      <c r="K19" s="3">
        <f>Lignin!B19</f>
        <v>0</v>
      </c>
      <c r="L19" s="4">
        <f>'Structural Sugars'!B26</f>
        <v>0</v>
      </c>
      <c r="M19" s="4">
        <f>'Non-structural sugars'!B21</f>
        <v>0</v>
      </c>
      <c r="N19" s="4">
        <f>'Uronic Acid'!C20</f>
        <v>0</v>
      </c>
      <c r="O19" s="4">
        <f>Acetate!C20</f>
        <v>0</v>
      </c>
    </row>
    <row r="20" spans="1:15">
      <c r="A20" s="1">
        <v>10</v>
      </c>
      <c r="E20" s="3">
        <f>Ash!B20</f>
        <v>0</v>
      </c>
      <c r="F20" s="3">
        <f>Protein!C21</f>
        <v>0</v>
      </c>
      <c r="G20" s="3">
        <f>' Extractives'!C21</f>
        <v>0</v>
      </c>
      <c r="H20" s="3">
        <f>' Extractives'!N21</f>
        <v>0</v>
      </c>
      <c r="I20" s="3">
        <f>'% solids Extr-Free'!C21</f>
        <v>0</v>
      </c>
      <c r="J20" s="3">
        <f>'Structural Inorganics'!B20</f>
        <v>0</v>
      </c>
      <c r="K20" s="3">
        <f>Lignin!B20</f>
        <v>0</v>
      </c>
      <c r="L20" s="4">
        <f>'Structural Sugars'!B27</f>
        <v>0</v>
      </c>
      <c r="M20" s="4">
        <f>'Non-structural sugars'!B22</f>
        <v>0</v>
      </c>
      <c r="N20" s="4">
        <f>'Uronic Acid'!C21</f>
        <v>0</v>
      </c>
      <c r="O20" s="4">
        <f>Acetate!C21</f>
        <v>0</v>
      </c>
    </row>
    <row r="21" spans="1:15">
      <c r="A21" s="1" t="s">
        <v>24</v>
      </c>
      <c r="E21" s="3">
        <f>Ash!B21</f>
        <v>0</v>
      </c>
      <c r="F21" s="3">
        <f>Protein!C22</f>
        <v>0</v>
      </c>
      <c r="G21" s="3">
        <f>' Extractives'!C22</f>
        <v>0</v>
      </c>
      <c r="H21" s="3">
        <f>' Extractives'!N22</f>
        <v>0</v>
      </c>
      <c r="I21" s="3">
        <f>'% solids Extr-Free'!C22</f>
        <v>0</v>
      </c>
      <c r="J21" s="3">
        <f>'Structural Inorganics'!B21</f>
        <v>0</v>
      </c>
      <c r="K21" s="3">
        <f>Lignin!B21</f>
        <v>0</v>
      </c>
      <c r="L21" s="4">
        <f>'Structural Sugars'!B28</f>
        <v>0</v>
      </c>
      <c r="M21" s="4">
        <f>'Non-structural sugars'!B23</f>
        <v>0</v>
      </c>
      <c r="N21" s="4">
        <f>'Uronic Acid'!C22</f>
        <v>0</v>
      </c>
      <c r="O21" s="4">
        <f>Acetate!C22</f>
        <v>0</v>
      </c>
    </row>
    <row r="22" spans="1:15">
      <c r="A22" s="1">
        <v>11</v>
      </c>
      <c r="E22" s="3">
        <f>Ash!B22</f>
        <v>0</v>
      </c>
      <c r="F22" s="3">
        <f>Protein!C23</f>
        <v>0</v>
      </c>
      <c r="G22" s="3">
        <f>' Extractives'!C23</f>
        <v>0</v>
      </c>
      <c r="H22" s="3">
        <f>' Extractives'!N23</f>
        <v>0</v>
      </c>
      <c r="I22" s="3">
        <f>'% solids Extr-Free'!C23</f>
        <v>0</v>
      </c>
      <c r="J22" s="3">
        <f>'Structural Inorganics'!B22</f>
        <v>0</v>
      </c>
      <c r="K22" s="3">
        <f>Lignin!B22</f>
        <v>0</v>
      </c>
      <c r="L22" s="4">
        <f>'Structural Sugars'!B29</f>
        <v>0</v>
      </c>
      <c r="M22" s="4">
        <f>'Non-structural sugars'!B24</f>
        <v>0</v>
      </c>
      <c r="N22" s="4">
        <f>'Uronic Acid'!C23</f>
        <v>0</v>
      </c>
      <c r="O22" s="4">
        <f>Acetate!C23</f>
        <v>0</v>
      </c>
    </row>
    <row r="23" spans="1:15">
      <c r="A23" s="1" t="s">
        <v>25</v>
      </c>
      <c r="E23" s="3">
        <f>Ash!B23</f>
        <v>0</v>
      </c>
      <c r="F23" s="3">
        <f>Protein!C24</f>
        <v>0</v>
      </c>
      <c r="G23" s="3">
        <f>' Extractives'!C24</f>
        <v>0</v>
      </c>
      <c r="H23" s="3">
        <f>' Extractives'!N24</f>
        <v>0</v>
      </c>
      <c r="I23" s="3">
        <f>'% solids Extr-Free'!C24</f>
        <v>0</v>
      </c>
      <c r="J23" s="3">
        <f>'Structural Inorganics'!B23</f>
        <v>0</v>
      </c>
      <c r="K23" s="3">
        <f>Lignin!B23</f>
        <v>0</v>
      </c>
      <c r="L23" s="4">
        <f>'Structural Sugars'!B30</f>
        <v>0</v>
      </c>
      <c r="M23" s="4">
        <f>'Non-structural sugars'!B25</f>
        <v>0</v>
      </c>
      <c r="N23" s="4">
        <f>'Uronic Acid'!C24</f>
        <v>0</v>
      </c>
      <c r="O23" s="4">
        <f>Acetate!C24</f>
        <v>0</v>
      </c>
    </row>
    <row r="24" spans="1:15">
      <c r="A24" s="1">
        <v>12</v>
      </c>
      <c r="E24" s="3">
        <f>Ash!B24</f>
        <v>0</v>
      </c>
      <c r="F24" s="3">
        <f>Protein!C25</f>
        <v>0</v>
      </c>
      <c r="G24" s="3">
        <f>' Extractives'!C25</f>
        <v>0</v>
      </c>
      <c r="H24" s="3">
        <f>' Extractives'!N25</f>
        <v>0</v>
      </c>
      <c r="I24" s="3">
        <f>'% solids Extr-Free'!C25</f>
        <v>0</v>
      </c>
      <c r="J24" s="3">
        <f>'Structural Inorganics'!B24</f>
        <v>0</v>
      </c>
      <c r="K24" s="3">
        <f>Lignin!B24</f>
        <v>0</v>
      </c>
      <c r="L24" s="4">
        <f>'Structural Sugars'!B31</f>
        <v>0</v>
      </c>
      <c r="M24" s="4">
        <f>'Non-structural sugars'!B26</f>
        <v>0</v>
      </c>
      <c r="N24" s="4">
        <f>'Uronic Acid'!C25</f>
        <v>0</v>
      </c>
      <c r="O24" s="4">
        <f>Acetate!C25</f>
        <v>0</v>
      </c>
    </row>
    <row r="25" spans="1:15">
      <c r="A25" s="1" t="s">
        <v>26</v>
      </c>
      <c r="E25" s="3">
        <f>Ash!B25</f>
        <v>0</v>
      </c>
      <c r="F25" s="3">
        <f>Protein!C26</f>
        <v>0</v>
      </c>
      <c r="G25" s="3">
        <f>' Extractives'!C26</f>
        <v>0</v>
      </c>
      <c r="H25" s="3">
        <f>' Extractives'!N26</f>
        <v>0</v>
      </c>
      <c r="I25" s="3">
        <f>'% solids Extr-Free'!C26</f>
        <v>0</v>
      </c>
      <c r="J25" s="3">
        <f>'Structural Inorganics'!B25</f>
        <v>0</v>
      </c>
      <c r="K25" s="3">
        <f>Lignin!B25</f>
        <v>0</v>
      </c>
      <c r="L25" s="4">
        <f>'Structural Sugars'!B32</f>
        <v>0</v>
      </c>
      <c r="M25" s="4">
        <f>'Non-structural sugars'!B27</f>
        <v>0</v>
      </c>
      <c r="N25" s="4">
        <f>'Uronic Acid'!C26</f>
        <v>0</v>
      </c>
      <c r="O25" s="4">
        <f>Acetate!C26</f>
        <v>0</v>
      </c>
    </row>
    <row r="26" spans="1:15">
      <c r="A26" s="1">
        <v>13</v>
      </c>
      <c r="E26" s="3">
        <f>Ash!B26</f>
        <v>0</v>
      </c>
      <c r="F26" s="3">
        <f>Protein!C27</f>
        <v>0</v>
      </c>
      <c r="G26" s="3">
        <f>' Extractives'!C27</f>
        <v>0</v>
      </c>
      <c r="H26" s="3">
        <f>' Extractives'!N27</f>
        <v>0</v>
      </c>
      <c r="I26" s="3">
        <f>'% solids Extr-Free'!C27</f>
        <v>0</v>
      </c>
      <c r="J26" s="3">
        <f>'Structural Inorganics'!B26</f>
        <v>0</v>
      </c>
      <c r="K26" s="3">
        <f>Lignin!B26</f>
        <v>0</v>
      </c>
      <c r="L26" s="4">
        <f>'Structural Sugars'!B33</f>
        <v>0</v>
      </c>
      <c r="M26" s="4">
        <f>'Non-structural sugars'!B28</f>
        <v>0</v>
      </c>
      <c r="N26" s="4">
        <f>'Uronic Acid'!C27</f>
        <v>0</v>
      </c>
      <c r="O26" s="4">
        <f>Acetate!C27</f>
        <v>0</v>
      </c>
    </row>
    <row r="27" spans="1:15">
      <c r="A27" s="1" t="s">
        <v>27</v>
      </c>
      <c r="E27" s="3">
        <f>Ash!B27</f>
        <v>0</v>
      </c>
      <c r="F27" s="3">
        <f>Protein!C28</f>
        <v>0</v>
      </c>
      <c r="G27" s="3">
        <f>' Extractives'!C28</f>
        <v>0</v>
      </c>
      <c r="H27" s="3">
        <f>' Extractives'!N28</f>
        <v>0</v>
      </c>
      <c r="I27" s="3">
        <f>'% solids Extr-Free'!C28</f>
        <v>0</v>
      </c>
      <c r="J27" s="3">
        <f>'Structural Inorganics'!B27</f>
        <v>0</v>
      </c>
      <c r="K27" s="3">
        <f>Lignin!B27</f>
        <v>0</v>
      </c>
      <c r="L27" s="4">
        <f>'Structural Sugars'!B34</f>
        <v>0</v>
      </c>
      <c r="M27" s="4">
        <f>'Non-structural sugars'!B29</f>
        <v>0</v>
      </c>
      <c r="N27" s="4">
        <f>'Uronic Acid'!C28</f>
        <v>0</v>
      </c>
      <c r="O27" s="4">
        <f>Acetate!C28</f>
        <v>0</v>
      </c>
    </row>
    <row r="28" spans="1:15">
      <c r="A28" s="1">
        <v>14</v>
      </c>
      <c r="E28" s="3">
        <f>Ash!B28</f>
        <v>0</v>
      </c>
      <c r="F28" s="3">
        <f>Protein!C29</f>
        <v>0</v>
      </c>
      <c r="G28" s="3">
        <f>' Extractives'!C29</f>
        <v>0</v>
      </c>
      <c r="H28" s="3">
        <f>' Extractives'!N29</f>
        <v>0</v>
      </c>
      <c r="I28" s="3">
        <f>'% solids Extr-Free'!C29</f>
        <v>0</v>
      </c>
      <c r="J28" s="3">
        <f>'Structural Inorganics'!B28</f>
        <v>0</v>
      </c>
      <c r="K28" s="3">
        <f>Lignin!B28</f>
        <v>0</v>
      </c>
      <c r="L28" s="4">
        <f>'Structural Sugars'!B35</f>
        <v>0</v>
      </c>
      <c r="M28" s="4">
        <f>'Non-structural sugars'!B30</f>
        <v>0</v>
      </c>
      <c r="N28" s="4">
        <f>'Uronic Acid'!C29</f>
        <v>0</v>
      </c>
      <c r="O28" s="4">
        <f>Acetate!C29</f>
        <v>0</v>
      </c>
    </row>
    <row r="29" spans="1:15">
      <c r="A29" s="1" t="s">
        <v>28</v>
      </c>
      <c r="E29" s="3">
        <f>Ash!B29</f>
        <v>0</v>
      </c>
      <c r="F29" s="3">
        <f>Protein!C30</f>
        <v>0</v>
      </c>
      <c r="G29" s="3">
        <f>' Extractives'!C30</f>
        <v>0</v>
      </c>
      <c r="H29" s="3">
        <f>' Extractives'!N30</f>
        <v>0</v>
      </c>
      <c r="I29" s="3">
        <f>'% solids Extr-Free'!C30</f>
        <v>0</v>
      </c>
      <c r="J29" s="3">
        <f>'Structural Inorganics'!B29</f>
        <v>0</v>
      </c>
      <c r="K29" s="3">
        <f>Lignin!B29</f>
        <v>0</v>
      </c>
      <c r="L29" s="4">
        <f>'Structural Sugars'!B36</f>
        <v>0</v>
      </c>
      <c r="M29" s="4">
        <f>'Non-structural sugars'!B31</f>
        <v>0</v>
      </c>
      <c r="N29" s="4">
        <f>'Uronic Acid'!C30</f>
        <v>0</v>
      </c>
      <c r="O29" s="4">
        <f>Acetate!C30</f>
        <v>0</v>
      </c>
    </row>
    <row r="30" spans="1:15">
      <c r="A30" s="1">
        <v>15</v>
      </c>
      <c r="E30" s="3">
        <f>Ash!B30</f>
        <v>0</v>
      </c>
      <c r="F30" s="3">
        <f>Protein!C31</f>
        <v>0</v>
      </c>
      <c r="G30" s="3">
        <f>' Extractives'!C31</f>
        <v>0</v>
      </c>
      <c r="H30" s="3">
        <f>' Extractives'!N31</f>
        <v>0</v>
      </c>
      <c r="I30" s="3">
        <f>'% solids Extr-Free'!C31</f>
        <v>0</v>
      </c>
      <c r="J30" s="3">
        <f>'Structural Inorganics'!B30</f>
        <v>0</v>
      </c>
      <c r="K30" s="3">
        <f>Lignin!B30</f>
        <v>0</v>
      </c>
      <c r="L30" s="4">
        <f>'Structural Sugars'!B37</f>
        <v>0</v>
      </c>
      <c r="M30" s="4">
        <f>'Non-structural sugars'!B32</f>
        <v>0</v>
      </c>
      <c r="N30" s="4">
        <f>'Uronic Acid'!C31</f>
        <v>0</v>
      </c>
      <c r="O30" s="4">
        <f>Acetate!C31</f>
        <v>0</v>
      </c>
    </row>
    <row r="31" spans="1:15">
      <c r="A31" s="1" t="s">
        <v>29</v>
      </c>
      <c r="E31" s="3">
        <f>Ash!B31</f>
        <v>0</v>
      </c>
      <c r="F31" s="3">
        <f>Protein!C32</f>
        <v>0</v>
      </c>
      <c r="G31" s="3">
        <f>' Extractives'!C32</f>
        <v>0</v>
      </c>
      <c r="H31" s="3">
        <f>' Extractives'!N32</f>
        <v>0</v>
      </c>
      <c r="I31" s="3">
        <f>'% solids Extr-Free'!C32</f>
        <v>0</v>
      </c>
      <c r="J31" s="3">
        <f>'Structural Inorganics'!B31</f>
        <v>0</v>
      </c>
      <c r="K31" s="3">
        <f>Lignin!B31</f>
        <v>0</v>
      </c>
      <c r="L31" s="4">
        <f>'Structural Sugars'!B38</f>
        <v>0</v>
      </c>
      <c r="M31" s="4">
        <f>'Non-structural sugars'!B33</f>
        <v>0</v>
      </c>
      <c r="N31" s="4">
        <f>'Uronic Acid'!C32</f>
        <v>0</v>
      </c>
      <c r="O31" s="4">
        <f>Acetate!C32</f>
        <v>0</v>
      </c>
    </row>
    <row r="32" spans="1:15">
      <c r="A32" s="1">
        <v>16</v>
      </c>
      <c r="E32" s="3">
        <f>Ash!B32</f>
        <v>0</v>
      </c>
      <c r="F32" s="3">
        <f>Protein!C33</f>
        <v>0</v>
      </c>
      <c r="G32" s="3">
        <f>' Extractives'!C33</f>
        <v>0</v>
      </c>
      <c r="H32" s="3">
        <f>' Extractives'!N33</f>
        <v>0</v>
      </c>
      <c r="I32" s="3">
        <f>'% solids Extr-Free'!C33</f>
        <v>0</v>
      </c>
      <c r="J32" s="3">
        <f>'Structural Inorganics'!B32</f>
        <v>0</v>
      </c>
      <c r="K32" s="3">
        <f>Lignin!B32</f>
        <v>0</v>
      </c>
      <c r="L32" s="4">
        <f>'Structural Sugars'!B39</f>
        <v>0</v>
      </c>
      <c r="M32" s="4">
        <f>'Non-structural sugars'!B34</f>
        <v>0</v>
      </c>
      <c r="N32" s="4">
        <f>'Uronic Acid'!C33</f>
        <v>0</v>
      </c>
      <c r="O32" s="4">
        <f>Acetate!C33</f>
        <v>0</v>
      </c>
    </row>
    <row r="33" spans="1:15">
      <c r="A33" s="1" t="s">
        <v>30</v>
      </c>
      <c r="E33" s="3">
        <f>Ash!B33</f>
        <v>0</v>
      </c>
      <c r="F33" s="3">
        <f>Protein!C34</f>
        <v>0</v>
      </c>
      <c r="G33" s="3">
        <f>' Extractives'!C34</f>
        <v>0</v>
      </c>
      <c r="H33" s="3">
        <f>' Extractives'!N34</f>
        <v>0</v>
      </c>
      <c r="I33" s="3">
        <f>'% solids Extr-Free'!C34</f>
        <v>0</v>
      </c>
      <c r="J33" s="3">
        <f>'Structural Inorganics'!B33</f>
        <v>0</v>
      </c>
      <c r="K33" s="3">
        <f>Lignin!B33</f>
        <v>0</v>
      </c>
      <c r="L33" s="4">
        <f>'Structural Sugars'!B40</f>
        <v>0</v>
      </c>
      <c r="M33" s="4">
        <f>'Non-structural sugars'!B35</f>
        <v>0</v>
      </c>
      <c r="N33" s="4">
        <f>'Uronic Acid'!C34</f>
        <v>0</v>
      </c>
      <c r="O33" s="4">
        <f>Acetate!C34</f>
        <v>0</v>
      </c>
    </row>
    <row r="34" spans="1:15">
      <c r="A34" s="1">
        <v>17</v>
      </c>
      <c r="E34" s="3">
        <f>Ash!B34</f>
        <v>0</v>
      </c>
      <c r="F34" s="3">
        <f>Protein!C35</f>
        <v>0</v>
      </c>
      <c r="G34" s="3">
        <f>' Extractives'!C35</f>
        <v>0</v>
      </c>
      <c r="H34" s="3">
        <f>' Extractives'!N35</f>
        <v>0</v>
      </c>
      <c r="I34" s="3">
        <f>'% solids Extr-Free'!C35</f>
        <v>0</v>
      </c>
      <c r="J34" s="3">
        <f>'Structural Inorganics'!B34</f>
        <v>0</v>
      </c>
      <c r="K34" s="3">
        <f>Lignin!B34</f>
        <v>0</v>
      </c>
      <c r="L34" s="4">
        <f>'Structural Sugars'!B41</f>
        <v>0</v>
      </c>
      <c r="M34" s="4">
        <f>'Non-structural sugars'!B36</f>
        <v>0</v>
      </c>
      <c r="N34" s="4">
        <f>'Uronic Acid'!C35</f>
        <v>0</v>
      </c>
      <c r="O34" s="4">
        <f>Acetate!C35</f>
        <v>0</v>
      </c>
    </row>
    <row r="35" spans="1:15">
      <c r="A35" s="1" t="s">
        <v>31</v>
      </c>
      <c r="E35" s="3">
        <f>Ash!B35</f>
        <v>0</v>
      </c>
      <c r="F35" s="3">
        <f>Protein!C36</f>
        <v>0</v>
      </c>
      <c r="G35" s="3">
        <f>' Extractives'!C36</f>
        <v>0</v>
      </c>
      <c r="H35" s="3">
        <f>' Extractives'!N36</f>
        <v>0</v>
      </c>
      <c r="I35" s="3">
        <f>'% solids Extr-Free'!C36</f>
        <v>0</v>
      </c>
      <c r="J35" s="3">
        <f>'Structural Inorganics'!B35</f>
        <v>0</v>
      </c>
      <c r="K35" s="3">
        <f>Lignin!B35</f>
        <v>0</v>
      </c>
      <c r="L35" s="4">
        <f>'Structural Sugars'!B42</f>
        <v>0</v>
      </c>
      <c r="M35" s="4">
        <f>'Non-structural sugars'!B37</f>
        <v>0</v>
      </c>
      <c r="N35" s="4">
        <f>'Uronic Acid'!C36</f>
        <v>0</v>
      </c>
      <c r="O35" s="4">
        <f>Acetate!C36</f>
        <v>0</v>
      </c>
    </row>
    <row r="36" spans="1:15">
      <c r="A36" s="1">
        <v>18</v>
      </c>
      <c r="E36" s="3">
        <f>Ash!B36</f>
        <v>0</v>
      </c>
      <c r="F36" s="3">
        <f>Protein!C37</f>
        <v>0</v>
      </c>
      <c r="G36" s="3">
        <f>' Extractives'!C37</f>
        <v>0</v>
      </c>
      <c r="H36" s="3">
        <f>' Extractives'!N37</f>
        <v>0</v>
      </c>
      <c r="I36" s="3">
        <f>'% solids Extr-Free'!C37</f>
        <v>0</v>
      </c>
      <c r="J36" s="3">
        <f>'Structural Inorganics'!B36</f>
        <v>0</v>
      </c>
      <c r="K36" s="3">
        <f>Lignin!B36</f>
        <v>0</v>
      </c>
      <c r="L36" s="4">
        <f>'Structural Sugars'!B43</f>
        <v>0</v>
      </c>
      <c r="M36" s="4">
        <f>'Non-structural sugars'!B38</f>
        <v>0</v>
      </c>
      <c r="N36" s="4">
        <f>'Uronic Acid'!C37</f>
        <v>0</v>
      </c>
      <c r="O36" s="4">
        <f>Acetate!C37</f>
        <v>0</v>
      </c>
    </row>
    <row r="37" spans="1:15">
      <c r="A37" s="1" t="s">
        <v>32</v>
      </c>
      <c r="E37" s="3">
        <f>Ash!B37</f>
        <v>0</v>
      </c>
      <c r="F37" s="3">
        <f>Protein!C38</f>
        <v>0</v>
      </c>
      <c r="G37" s="3">
        <f>' Extractives'!C38</f>
        <v>0</v>
      </c>
      <c r="H37" s="3">
        <f>' Extractives'!N38</f>
        <v>0</v>
      </c>
      <c r="I37" s="3">
        <f>'% solids Extr-Free'!C38</f>
        <v>0</v>
      </c>
      <c r="J37" s="3">
        <f>'Structural Inorganics'!B37</f>
        <v>0</v>
      </c>
      <c r="K37" s="3">
        <f>Lignin!B37</f>
        <v>0</v>
      </c>
      <c r="L37" s="4">
        <f>'Structural Sugars'!B44</f>
        <v>0</v>
      </c>
      <c r="M37" s="4">
        <f>'Non-structural sugars'!B39</f>
        <v>0</v>
      </c>
      <c r="N37" s="4">
        <f>'Uronic Acid'!C38</f>
        <v>0</v>
      </c>
      <c r="O37" s="4">
        <f>Acetate!C38</f>
        <v>0</v>
      </c>
    </row>
    <row r="38" spans="1:15">
      <c r="A38" s="1">
        <v>19</v>
      </c>
      <c r="E38" s="3">
        <f>Ash!B38</f>
        <v>0</v>
      </c>
      <c r="F38" s="3">
        <f>Protein!C39</f>
        <v>0</v>
      </c>
      <c r="G38" s="3">
        <f>' Extractives'!C39</f>
        <v>0</v>
      </c>
      <c r="H38" s="3">
        <f>' Extractives'!N39</f>
        <v>0</v>
      </c>
      <c r="I38" s="3">
        <f>'% solids Extr-Free'!C39</f>
        <v>0</v>
      </c>
      <c r="J38" s="3">
        <f>'Structural Inorganics'!B38</f>
        <v>0</v>
      </c>
      <c r="K38" s="3">
        <f>Lignin!B38</f>
        <v>0</v>
      </c>
      <c r="L38" s="4">
        <f>'Structural Sugars'!B45</f>
        <v>0</v>
      </c>
      <c r="M38" s="4">
        <f>'Non-structural sugars'!B40</f>
        <v>0</v>
      </c>
      <c r="N38" s="4">
        <f>'Uronic Acid'!C39</f>
        <v>0</v>
      </c>
      <c r="O38" s="4">
        <f>Acetate!C39</f>
        <v>0</v>
      </c>
    </row>
    <row r="39" spans="1:15">
      <c r="A39" s="1" t="s">
        <v>33</v>
      </c>
      <c r="E39" s="3">
        <f>Ash!B39</f>
        <v>0</v>
      </c>
      <c r="F39" s="3">
        <f>Protein!C40</f>
        <v>0</v>
      </c>
      <c r="G39" s="3">
        <f>' Extractives'!C40</f>
        <v>0</v>
      </c>
      <c r="H39" s="3">
        <f>' Extractives'!N40</f>
        <v>0</v>
      </c>
      <c r="I39" s="3">
        <f>'% solids Extr-Free'!C40</f>
        <v>0</v>
      </c>
      <c r="J39" s="3">
        <f>'Structural Inorganics'!B39</f>
        <v>0</v>
      </c>
      <c r="K39" s="3">
        <f>Lignin!B39</f>
        <v>0</v>
      </c>
      <c r="L39" s="4">
        <f>'Structural Sugars'!B46</f>
        <v>0</v>
      </c>
      <c r="M39" s="4">
        <f>'Non-structural sugars'!B41</f>
        <v>0</v>
      </c>
      <c r="N39" s="4">
        <f>'Uronic Acid'!C40</f>
        <v>0</v>
      </c>
      <c r="O39" s="4">
        <f>Acetate!C40</f>
        <v>0</v>
      </c>
    </row>
    <row r="40" spans="1:15">
      <c r="A40" s="1">
        <v>20</v>
      </c>
      <c r="E40" s="3">
        <f>Ash!B40</f>
        <v>0</v>
      </c>
      <c r="F40" s="3">
        <f>Protein!C41</f>
        <v>0</v>
      </c>
      <c r="G40" s="3">
        <f>' Extractives'!C41</f>
        <v>0</v>
      </c>
      <c r="H40" s="3">
        <f>' Extractives'!N41</f>
        <v>0</v>
      </c>
      <c r="I40" s="3">
        <f>'% solids Extr-Free'!C41</f>
        <v>0</v>
      </c>
      <c r="J40" s="3">
        <f>'Structural Inorganics'!B40</f>
        <v>0</v>
      </c>
      <c r="K40" s="3">
        <f>Lignin!B40</f>
        <v>0</v>
      </c>
      <c r="L40" s="4">
        <f>'Structural Sugars'!B47</f>
        <v>0</v>
      </c>
      <c r="M40" s="4">
        <f>'Non-structural sugars'!B42</f>
        <v>0</v>
      </c>
      <c r="N40" s="4">
        <f>'Uronic Acid'!C41</f>
        <v>0</v>
      </c>
      <c r="O40" s="4">
        <f>Acetate!C41</f>
        <v>0</v>
      </c>
    </row>
    <row r="41" spans="1:15">
      <c r="A41" s="1" t="s">
        <v>34</v>
      </c>
      <c r="E41" s="3">
        <f>Ash!B41</f>
        <v>0</v>
      </c>
      <c r="F41" s="3">
        <f>Protein!C42</f>
        <v>0</v>
      </c>
      <c r="G41" s="3">
        <f>' Extractives'!C42</f>
        <v>0</v>
      </c>
      <c r="H41" s="3">
        <f>' Extractives'!N42</f>
        <v>0</v>
      </c>
      <c r="I41" s="3">
        <f>'% solids Extr-Free'!C42</f>
        <v>0</v>
      </c>
      <c r="J41" s="3">
        <f>'Structural Inorganics'!B41</f>
        <v>0</v>
      </c>
      <c r="K41" s="3">
        <f>Lignin!B41</f>
        <v>0</v>
      </c>
      <c r="L41" s="4">
        <f>'Structural Sugars'!B48</f>
        <v>0</v>
      </c>
      <c r="M41" s="4">
        <f>'Non-structural sugars'!B43</f>
        <v>0</v>
      </c>
      <c r="N41" s="4">
        <f>'Uronic Acid'!C42</f>
        <v>0</v>
      </c>
      <c r="O41" s="4">
        <f>Acetate!C42</f>
        <v>0</v>
      </c>
    </row>
    <row r="42" spans="1:15">
      <c r="A42" s="1">
        <v>21</v>
      </c>
      <c r="E42" s="3">
        <f>Ash!B42</f>
        <v>0</v>
      </c>
      <c r="F42" s="3">
        <f>Protein!C43</f>
        <v>0</v>
      </c>
      <c r="G42" s="3">
        <f>' Extractives'!C43</f>
        <v>0</v>
      </c>
      <c r="H42" s="3">
        <f>' Extractives'!N43</f>
        <v>0</v>
      </c>
      <c r="I42" s="3">
        <f>'% solids Extr-Free'!C43</f>
        <v>0</v>
      </c>
      <c r="J42" s="3">
        <f>'Structural Inorganics'!B42</f>
        <v>0</v>
      </c>
      <c r="K42" s="3">
        <f>Lignin!B42</f>
        <v>0</v>
      </c>
      <c r="L42" s="4">
        <f>'Structural Sugars'!B49</f>
        <v>0</v>
      </c>
      <c r="M42" s="4">
        <f>'Non-structural sugars'!B44</f>
        <v>0</v>
      </c>
      <c r="N42" s="4">
        <f>'Uronic Acid'!C43</f>
        <v>0</v>
      </c>
      <c r="O42" s="4">
        <f>Acetate!C43</f>
        <v>0</v>
      </c>
    </row>
    <row r="43" spans="1:15">
      <c r="A43" s="1" t="s">
        <v>35</v>
      </c>
      <c r="E43" s="3">
        <f>Ash!B43</f>
        <v>0</v>
      </c>
      <c r="F43" s="3">
        <f>Protein!C44</f>
        <v>0</v>
      </c>
      <c r="G43" s="3">
        <f>' Extractives'!C44</f>
        <v>0</v>
      </c>
      <c r="H43" s="3">
        <f>' Extractives'!N44</f>
        <v>0</v>
      </c>
      <c r="I43" s="3">
        <f>'% solids Extr-Free'!C44</f>
        <v>0</v>
      </c>
      <c r="J43" s="3">
        <f>'Structural Inorganics'!B43</f>
        <v>0</v>
      </c>
      <c r="K43" s="3">
        <f>Lignin!B43</f>
        <v>0</v>
      </c>
      <c r="L43" s="4">
        <f>'Structural Sugars'!B50</f>
        <v>0</v>
      </c>
      <c r="M43" s="4">
        <f>'Non-structural sugars'!B45</f>
        <v>0</v>
      </c>
      <c r="N43" s="4">
        <f>'Uronic Acid'!C44</f>
        <v>0</v>
      </c>
      <c r="O43" s="4">
        <f>Acetate!C44</f>
        <v>0</v>
      </c>
    </row>
    <row r="44" spans="1:15">
      <c r="A44" s="1">
        <v>22</v>
      </c>
      <c r="E44" s="3">
        <f>Ash!B44</f>
        <v>0</v>
      </c>
      <c r="F44" s="3">
        <f>Protein!C45</f>
        <v>0</v>
      </c>
      <c r="G44" s="3">
        <f>' Extractives'!C45</f>
        <v>0</v>
      </c>
      <c r="H44" s="3">
        <f>' Extractives'!N45</f>
        <v>0</v>
      </c>
      <c r="I44" s="3">
        <f>'% solids Extr-Free'!C45</f>
        <v>0</v>
      </c>
      <c r="J44" s="3">
        <f>'Structural Inorganics'!B44</f>
        <v>0</v>
      </c>
      <c r="K44" s="3">
        <f>Lignin!B44</f>
        <v>0</v>
      </c>
      <c r="L44" s="4">
        <f>'Structural Sugars'!B51</f>
        <v>0</v>
      </c>
      <c r="M44" s="4">
        <f>'Non-structural sugars'!B46</f>
        <v>0</v>
      </c>
      <c r="N44" s="4">
        <f>'Uronic Acid'!C45</f>
        <v>0</v>
      </c>
      <c r="O44" s="4">
        <f>Acetate!C45</f>
        <v>0</v>
      </c>
    </row>
    <row r="45" spans="1:15">
      <c r="A45" s="1" t="s">
        <v>36</v>
      </c>
      <c r="E45" s="3">
        <f>Ash!B45</f>
        <v>0</v>
      </c>
      <c r="F45" s="3">
        <f>Protein!C46</f>
        <v>0</v>
      </c>
      <c r="G45" s="3">
        <f>' Extractives'!C46</f>
        <v>0</v>
      </c>
      <c r="H45" s="3">
        <f>' Extractives'!N46</f>
        <v>0</v>
      </c>
      <c r="I45" s="3">
        <f>'% solids Extr-Free'!C46</f>
        <v>0</v>
      </c>
      <c r="J45" s="3">
        <f>'Structural Inorganics'!B45</f>
        <v>0</v>
      </c>
      <c r="K45" s="3">
        <f>Lignin!B45</f>
        <v>0</v>
      </c>
      <c r="L45" s="4">
        <f>'Structural Sugars'!B52</f>
        <v>0</v>
      </c>
      <c r="M45" s="4">
        <f>'Non-structural sugars'!B47</f>
        <v>0</v>
      </c>
      <c r="N45" s="4">
        <f>'Uronic Acid'!C46</f>
        <v>0</v>
      </c>
      <c r="O45" s="4">
        <f>Acetate!C46</f>
        <v>0</v>
      </c>
    </row>
    <row r="46" spans="1:15">
      <c r="A46" s="1">
        <v>23</v>
      </c>
      <c r="E46" s="3">
        <f>Ash!B46</f>
        <v>0</v>
      </c>
      <c r="F46" s="3">
        <f>Protein!C47</f>
        <v>0</v>
      </c>
      <c r="G46" s="3">
        <f>' Extractives'!C47</f>
        <v>0</v>
      </c>
      <c r="H46" s="3">
        <f>' Extractives'!N47</f>
        <v>0</v>
      </c>
      <c r="I46" s="3">
        <f>'% solids Extr-Free'!C47</f>
        <v>0</v>
      </c>
      <c r="J46" s="3">
        <f>'Structural Inorganics'!B46</f>
        <v>0</v>
      </c>
      <c r="K46" s="3">
        <f>Lignin!B46</f>
        <v>0</v>
      </c>
      <c r="L46" s="4">
        <f>'Structural Sugars'!B53</f>
        <v>0</v>
      </c>
      <c r="M46" s="4">
        <f>'Non-structural sugars'!B48</f>
        <v>0</v>
      </c>
      <c r="N46" s="4">
        <f>'Uronic Acid'!C47</f>
        <v>0</v>
      </c>
      <c r="O46" s="4">
        <f>Acetate!C47</f>
        <v>0</v>
      </c>
    </row>
    <row r="47" spans="1:15">
      <c r="A47" s="1" t="s">
        <v>37</v>
      </c>
      <c r="E47" s="3">
        <f>Ash!B47</f>
        <v>0</v>
      </c>
      <c r="F47" s="3">
        <f>Protein!C48</f>
        <v>0</v>
      </c>
      <c r="G47" s="3">
        <f>' Extractives'!C48</f>
        <v>0</v>
      </c>
      <c r="H47" s="3">
        <f>' Extractives'!N48</f>
        <v>0</v>
      </c>
      <c r="I47" s="3">
        <f>'% solids Extr-Free'!C48</f>
        <v>0</v>
      </c>
      <c r="J47" s="3">
        <f>'Structural Inorganics'!B47</f>
        <v>0</v>
      </c>
      <c r="K47" s="3">
        <f>Lignin!B47</f>
        <v>0</v>
      </c>
      <c r="L47" s="4">
        <f>'Structural Sugars'!B54</f>
        <v>0</v>
      </c>
      <c r="M47" s="4">
        <f>'Non-structural sugars'!B49</f>
        <v>0</v>
      </c>
      <c r="N47" s="4">
        <f>'Uronic Acid'!C48</f>
        <v>0</v>
      </c>
      <c r="O47" s="4">
        <f>Acetate!C48</f>
        <v>0</v>
      </c>
    </row>
    <row r="48" spans="1:15">
      <c r="A48" s="1">
        <v>24</v>
      </c>
      <c r="E48" s="3">
        <f>Ash!B48</f>
        <v>0</v>
      </c>
      <c r="F48" s="3">
        <f>Protein!C49</f>
        <v>0</v>
      </c>
      <c r="G48" s="3">
        <f>' Extractives'!C49</f>
        <v>0</v>
      </c>
      <c r="H48" s="3">
        <f>' Extractives'!N49</f>
        <v>0</v>
      </c>
      <c r="I48" s="3">
        <f>'% solids Extr-Free'!C49</f>
        <v>0</v>
      </c>
      <c r="J48" s="3">
        <f>'Structural Inorganics'!B48</f>
        <v>0</v>
      </c>
      <c r="K48" s="3">
        <f>Lignin!B48</f>
        <v>0</v>
      </c>
      <c r="L48" s="4">
        <f>'Structural Sugars'!B55</f>
        <v>0</v>
      </c>
      <c r="M48" s="4">
        <f>'Non-structural sugars'!B50</f>
        <v>0</v>
      </c>
      <c r="N48" s="4">
        <f>'Uronic Acid'!C49</f>
        <v>0</v>
      </c>
      <c r="O48" s="4">
        <f>Acetate!C49</f>
        <v>0</v>
      </c>
    </row>
    <row r="49" spans="1:15">
      <c r="A49" s="1" t="s">
        <v>38</v>
      </c>
      <c r="E49" s="3">
        <f>Ash!B49</f>
        <v>0</v>
      </c>
      <c r="F49" s="3">
        <f>Protein!C50</f>
        <v>0</v>
      </c>
      <c r="G49" s="3">
        <f>' Extractives'!C50</f>
        <v>0</v>
      </c>
      <c r="H49" s="3">
        <f>' Extractives'!N50</f>
        <v>0</v>
      </c>
      <c r="I49" s="3">
        <f>'% solids Extr-Free'!C50</f>
        <v>0</v>
      </c>
      <c r="J49" s="3">
        <f>'Structural Inorganics'!B49</f>
        <v>0</v>
      </c>
      <c r="K49" s="3">
        <f>Lignin!B49</f>
        <v>0</v>
      </c>
      <c r="L49" s="4">
        <f>'Structural Sugars'!B56</f>
        <v>0</v>
      </c>
      <c r="M49" s="4">
        <f>'Non-structural sugars'!B51</f>
        <v>0</v>
      </c>
      <c r="N49" s="4">
        <f>'Uronic Acid'!C50</f>
        <v>0</v>
      </c>
      <c r="O49" s="4">
        <f>Acetate!C50</f>
        <v>0</v>
      </c>
    </row>
    <row r="50" spans="1:15">
      <c r="A50" s="1">
        <v>25</v>
      </c>
      <c r="E50" s="3">
        <f>Ash!B50</f>
        <v>0</v>
      </c>
      <c r="F50" s="3">
        <f>Protein!C51</f>
        <v>0</v>
      </c>
      <c r="G50" s="3">
        <f>' Extractives'!C51</f>
        <v>0</v>
      </c>
      <c r="H50" s="3">
        <f>' Extractives'!N51</f>
        <v>0</v>
      </c>
      <c r="I50" s="3">
        <f>'% solids Extr-Free'!C51</f>
        <v>0</v>
      </c>
      <c r="J50" s="3">
        <f>'Structural Inorganics'!B50</f>
        <v>0</v>
      </c>
      <c r="K50" s="3">
        <f>Lignin!B50</f>
        <v>0</v>
      </c>
      <c r="L50" s="4">
        <f>'Structural Sugars'!B57</f>
        <v>0</v>
      </c>
      <c r="M50" s="4">
        <f>'Non-structural sugars'!B52</f>
        <v>0</v>
      </c>
      <c r="N50" s="4">
        <f>'Uronic Acid'!C51</f>
        <v>0</v>
      </c>
      <c r="O50" s="4">
        <f>Acetate!C51</f>
        <v>0</v>
      </c>
    </row>
    <row r="51" spans="1:15">
      <c r="A51" s="1" t="s">
        <v>39</v>
      </c>
      <c r="E51" s="3">
        <f>Ash!B51</f>
        <v>0</v>
      </c>
      <c r="F51" s="3">
        <f>Protein!C52</f>
        <v>0</v>
      </c>
      <c r="G51" s="3">
        <f>' Extractives'!C52</f>
        <v>0</v>
      </c>
      <c r="H51" s="3">
        <f>' Extractives'!N52</f>
        <v>0</v>
      </c>
      <c r="I51" s="3">
        <f>'% solids Extr-Free'!C52</f>
        <v>0</v>
      </c>
      <c r="J51" s="3">
        <f>'Structural Inorganics'!B51</f>
        <v>0</v>
      </c>
      <c r="K51" s="3">
        <f>Lignin!B51</f>
        <v>0</v>
      </c>
      <c r="L51" s="4">
        <f>'Structural Sugars'!B58</f>
        <v>0</v>
      </c>
      <c r="M51" s="4">
        <f>'Non-structural sugars'!B53</f>
        <v>0</v>
      </c>
      <c r="N51" s="4">
        <f>'Uronic Acid'!C52</f>
        <v>0</v>
      </c>
      <c r="O51" s="4">
        <f>Acetate!C52</f>
        <v>0</v>
      </c>
    </row>
    <row r="52" spans="1:15">
      <c r="A52" s="1">
        <v>26</v>
      </c>
      <c r="E52" s="3">
        <f>Ash!B52</f>
        <v>0</v>
      </c>
      <c r="F52" s="3">
        <f>Protein!C53</f>
        <v>0</v>
      </c>
      <c r="G52" s="3">
        <f>' Extractives'!C53</f>
        <v>0</v>
      </c>
      <c r="H52" s="3">
        <f>' Extractives'!N53</f>
        <v>0</v>
      </c>
      <c r="I52" s="3">
        <f>'% solids Extr-Free'!C53</f>
        <v>0</v>
      </c>
      <c r="J52" s="3">
        <f>'Structural Inorganics'!B52</f>
        <v>0</v>
      </c>
      <c r="K52" s="3">
        <f>Lignin!B52</f>
        <v>0</v>
      </c>
      <c r="L52" s="4">
        <f>'Structural Sugars'!B59</f>
        <v>0</v>
      </c>
      <c r="M52" s="4">
        <f>'Non-structural sugars'!B54</f>
        <v>0</v>
      </c>
      <c r="N52" s="4">
        <f>'Uronic Acid'!C53</f>
        <v>0</v>
      </c>
      <c r="O52" s="4">
        <f>Acetate!C53</f>
        <v>0</v>
      </c>
    </row>
    <row r="53" spans="1:15">
      <c r="A53" s="1" t="s">
        <v>40</v>
      </c>
      <c r="E53" s="3">
        <f>Ash!B53</f>
        <v>0</v>
      </c>
      <c r="F53" s="3">
        <f>Protein!C54</f>
        <v>0</v>
      </c>
      <c r="G53" s="3">
        <f>' Extractives'!C54</f>
        <v>0</v>
      </c>
      <c r="H53" s="3">
        <f>' Extractives'!N54</f>
        <v>0</v>
      </c>
      <c r="I53" s="3">
        <f>'% solids Extr-Free'!C54</f>
        <v>0</v>
      </c>
      <c r="J53" s="3">
        <f>'Structural Inorganics'!B53</f>
        <v>0</v>
      </c>
      <c r="K53" s="3">
        <f>Lignin!B53</f>
        <v>0</v>
      </c>
      <c r="L53" s="4">
        <f>'Structural Sugars'!B60</f>
        <v>0</v>
      </c>
      <c r="M53" s="4">
        <f>'Non-structural sugars'!B55</f>
        <v>0</v>
      </c>
      <c r="N53" s="4">
        <f>'Uronic Acid'!C54</f>
        <v>0</v>
      </c>
      <c r="O53" s="4">
        <f>Acetate!C54</f>
        <v>0</v>
      </c>
    </row>
    <row r="54" spans="1:15">
      <c r="A54" s="1">
        <v>27</v>
      </c>
      <c r="E54" s="3">
        <f>Ash!B54</f>
        <v>0</v>
      </c>
      <c r="F54" s="3">
        <f>Protein!C55</f>
        <v>0</v>
      </c>
      <c r="G54" s="3">
        <f>' Extractives'!C55</f>
        <v>0</v>
      </c>
      <c r="H54" s="3">
        <f>' Extractives'!N55</f>
        <v>0</v>
      </c>
      <c r="I54" s="3">
        <f>'% solids Extr-Free'!C55</f>
        <v>0</v>
      </c>
      <c r="J54" s="3">
        <f>'Structural Inorganics'!B54</f>
        <v>0</v>
      </c>
      <c r="K54" s="3">
        <f>Lignin!B54</f>
        <v>0</v>
      </c>
      <c r="L54" s="4">
        <f>'Structural Sugars'!B61</f>
        <v>0</v>
      </c>
      <c r="M54" s="4">
        <f>'Non-structural sugars'!B56</f>
        <v>0</v>
      </c>
      <c r="N54" s="4">
        <f>'Uronic Acid'!C55</f>
        <v>0</v>
      </c>
      <c r="O54" s="4">
        <f>Acetate!C55</f>
        <v>0</v>
      </c>
    </row>
    <row r="55" spans="1:15">
      <c r="A55" s="1" t="s">
        <v>41</v>
      </c>
      <c r="E55" s="3">
        <f>Ash!B55</f>
        <v>0</v>
      </c>
      <c r="F55" s="3">
        <f>Protein!C56</f>
        <v>0</v>
      </c>
      <c r="G55" s="3">
        <f>' Extractives'!C56</f>
        <v>0</v>
      </c>
      <c r="H55" s="3">
        <f>' Extractives'!N56</f>
        <v>0</v>
      </c>
      <c r="I55" s="3">
        <f>'% solids Extr-Free'!C56</f>
        <v>0</v>
      </c>
      <c r="J55" s="3">
        <f>'Structural Inorganics'!B55</f>
        <v>0</v>
      </c>
      <c r="K55" s="3">
        <f>Lignin!B55</f>
        <v>0</v>
      </c>
      <c r="L55" s="4">
        <f>'Structural Sugars'!B62</f>
        <v>0</v>
      </c>
      <c r="M55" s="4">
        <f>'Non-structural sugars'!B57</f>
        <v>0</v>
      </c>
      <c r="N55" s="4">
        <f>'Uronic Acid'!C56</f>
        <v>0</v>
      </c>
      <c r="O55" s="4">
        <f>Acetate!C56</f>
        <v>0</v>
      </c>
    </row>
    <row r="56" spans="1:15">
      <c r="A56" s="1">
        <v>28</v>
      </c>
      <c r="E56" s="3">
        <f>Ash!B56</f>
        <v>0</v>
      </c>
      <c r="F56" s="3">
        <f>Protein!C57</f>
        <v>0</v>
      </c>
      <c r="G56" s="3">
        <f>' Extractives'!C57</f>
        <v>0</v>
      </c>
      <c r="H56" s="3">
        <f>' Extractives'!N57</f>
        <v>0</v>
      </c>
      <c r="I56" s="3">
        <f>'% solids Extr-Free'!C57</f>
        <v>0</v>
      </c>
      <c r="J56" s="3">
        <f>'Structural Inorganics'!B56</f>
        <v>0</v>
      </c>
      <c r="K56" s="3">
        <f>Lignin!B56</f>
        <v>0</v>
      </c>
      <c r="L56" s="4">
        <f>'Structural Sugars'!B63</f>
        <v>0</v>
      </c>
      <c r="M56" s="4">
        <f>'Non-structural sugars'!B58</f>
        <v>0</v>
      </c>
      <c r="N56" s="4">
        <f>'Uronic Acid'!C57</f>
        <v>0</v>
      </c>
      <c r="O56" s="4">
        <f>Acetate!C57</f>
        <v>0</v>
      </c>
    </row>
    <row r="57" spans="1:15">
      <c r="A57" s="1" t="s">
        <v>42</v>
      </c>
      <c r="E57" s="3">
        <f>Ash!B57</f>
        <v>0</v>
      </c>
      <c r="F57" s="3">
        <f>Protein!C58</f>
        <v>0</v>
      </c>
      <c r="G57" s="3">
        <f>' Extractives'!C58</f>
        <v>0</v>
      </c>
      <c r="H57" s="3">
        <f>' Extractives'!N58</f>
        <v>0</v>
      </c>
      <c r="I57" s="3">
        <f>'% solids Extr-Free'!C58</f>
        <v>0</v>
      </c>
      <c r="J57" s="3">
        <f>'Structural Inorganics'!B57</f>
        <v>0</v>
      </c>
      <c r="K57" s="3">
        <f>Lignin!B57</f>
        <v>0</v>
      </c>
      <c r="L57" s="4">
        <f>'Structural Sugars'!B64</f>
        <v>0</v>
      </c>
      <c r="M57" s="4">
        <f>'Non-structural sugars'!B59</f>
        <v>0</v>
      </c>
      <c r="N57" s="4">
        <f>'Uronic Acid'!C58</f>
        <v>0</v>
      </c>
      <c r="O57" s="4">
        <f>Acetate!C58</f>
        <v>0</v>
      </c>
    </row>
    <row r="58" spans="1:15">
      <c r="A58" s="1">
        <v>29</v>
      </c>
      <c r="E58" s="3">
        <f>Ash!B58</f>
        <v>0</v>
      </c>
      <c r="F58" s="3">
        <f>Protein!C59</f>
        <v>0</v>
      </c>
      <c r="G58" s="3">
        <f>' Extractives'!C59</f>
        <v>0</v>
      </c>
      <c r="H58" s="3">
        <f>' Extractives'!N59</f>
        <v>0</v>
      </c>
      <c r="I58" s="3">
        <f>'% solids Extr-Free'!C59</f>
        <v>0</v>
      </c>
      <c r="J58" s="3">
        <f>'Structural Inorganics'!B58</f>
        <v>0</v>
      </c>
      <c r="K58" s="3">
        <f>Lignin!B58</f>
        <v>0</v>
      </c>
      <c r="L58" s="4">
        <f>'Structural Sugars'!B65</f>
        <v>0</v>
      </c>
      <c r="M58" s="4">
        <f>'Non-structural sugars'!B60</f>
        <v>0</v>
      </c>
      <c r="N58" s="4">
        <f>'Uronic Acid'!C59</f>
        <v>0</v>
      </c>
      <c r="O58" s="4">
        <f>Acetate!C59</f>
        <v>0</v>
      </c>
    </row>
    <row r="59" spans="1:15">
      <c r="A59" s="1" t="s">
        <v>43</v>
      </c>
      <c r="E59" s="3">
        <f>Ash!B59</f>
        <v>0</v>
      </c>
      <c r="F59" s="3">
        <f>Protein!C60</f>
        <v>0</v>
      </c>
      <c r="G59" s="3">
        <f>' Extractives'!C60</f>
        <v>0</v>
      </c>
      <c r="H59" s="3">
        <f>' Extractives'!N60</f>
        <v>0</v>
      </c>
      <c r="I59" s="3">
        <f>'% solids Extr-Free'!C60</f>
        <v>0</v>
      </c>
      <c r="J59" s="3">
        <f>'Structural Inorganics'!B59</f>
        <v>0</v>
      </c>
      <c r="K59" s="3">
        <f>Lignin!B59</f>
        <v>0</v>
      </c>
      <c r="L59" s="4">
        <f>'Structural Sugars'!B66</f>
        <v>0</v>
      </c>
      <c r="M59" s="4">
        <f>'Non-structural sugars'!B61</f>
        <v>0</v>
      </c>
      <c r="N59" s="4">
        <f>'Uronic Acid'!C60</f>
        <v>0</v>
      </c>
      <c r="O59" s="4">
        <f>Acetate!C60</f>
        <v>0</v>
      </c>
    </row>
    <row r="60" spans="1:15">
      <c r="A60" s="1">
        <v>30</v>
      </c>
      <c r="E60" s="3">
        <f>Ash!B60</f>
        <v>0</v>
      </c>
      <c r="F60" s="3">
        <f>Protein!C61</f>
        <v>0</v>
      </c>
      <c r="G60" s="3">
        <f>' Extractives'!C61</f>
        <v>0</v>
      </c>
      <c r="H60" s="3">
        <f>' Extractives'!N61</f>
        <v>0</v>
      </c>
      <c r="I60" s="3">
        <f>'% solids Extr-Free'!C61</f>
        <v>0</v>
      </c>
      <c r="J60" s="3">
        <f>'Structural Inorganics'!B60</f>
        <v>0</v>
      </c>
      <c r="K60" s="3">
        <f>Lignin!B60</f>
        <v>0</v>
      </c>
      <c r="L60" s="4">
        <f>'Structural Sugars'!B67</f>
        <v>0</v>
      </c>
      <c r="M60" s="4">
        <f>'Non-structural sugars'!B62</f>
        <v>0</v>
      </c>
      <c r="N60" s="4">
        <f>'Uronic Acid'!C61</f>
        <v>0</v>
      </c>
      <c r="O60" s="4">
        <f>Acetate!C61</f>
        <v>0</v>
      </c>
    </row>
    <row r="61" spans="1:15">
      <c r="A61" s="1" t="s">
        <v>44</v>
      </c>
      <c r="E61" s="3">
        <f>Ash!B61</f>
        <v>0</v>
      </c>
      <c r="F61" s="3">
        <f>Protein!C62</f>
        <v>0</v>
      </c>
      <c r="G61" s="3">
        <f>' Extractives'!C62</f>
        <v>0</v>
      </c>
      <c r="H61" s="3">
        <f>' Extractives'!N62</f>
        <v>0</v>
      </c>
      <c r="I61" s="3">
        <f>'% solids Extr-Free'!C62</f>
        <v>0</v>
      </c>
      <c r="J61" s="3">
        <f>'Structural Inorganics'!B61</f>
        <v>0</v>
      </c>
      <c r="K61" s="3">
        <f>Lignin!B61</f>
        <v>0</v>
      </c>
      <c r="L61" s="4">
        <f>'Structural Sugars'!B68</f>
        <v>0</v>
      </c>
      <c r="M61" s="4">
        <f>'Non-structural sugars'!B63</f>
        <v>0</v>
      </c>
      <c r="N61" s="4">
        <f>'Uronic Acid'!C62</f>
        <v>0</v>
      </c>
      <c r="O61" s="4">
        <f>Acetate!C62</f>
        <v>0</v>
      </c>
    </row>
  </sheetData>
  <sheetProtection sheet="1" objects="1" scenarios="1"/>
  <phoneticPr fontId="0" type="noConversion"/>
  <printOptions gridLines="1"/>
  <pageMargins left="0.75" right="0.75" top="1" bottom="1" header="0.5" footer="0.5"/>
  <pageSetup paperSize="0" scale="80" fitToWidth="2" fitToHeight="5" orientation="landscape" horizontalDpi="4294967292" verticalDpi="4294967292"/>
  <headerFooter alignWithMargins="0">
    <oddHeader>&amp;A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36B69-C272-432D-859E-9821772D8B6C}">
  <sheetPr codeName="Sheet11">
    <pageSetUpPr fitToPage="1"/>
  </sheetPr>
  <dimension ref="A1:C61"/>
  <sheetViews>
    <sheetView workbookViewId="0">
      <selection activeCell="C3" sqref="C3"/>
    </sheetView>
  </sheetViews>
  <sheetFormatPr defaultColWidth="10.85546875" defaultRowHeight="12"/>
  <cols>
    <col min="1" max="1" width="10.85546875" style="1" customWidth="1"/>
    <col min="2" max="2" width="16.42578125" style="6" customWidth="1"/>
    <col min="3" max="3" width="97.7109375" style="2" customWidth="1"/>
    <col min="4" max="16384" width="10.85546875" style="5"/>
  </cols>
  <sheetData>
    <row r="1" spans="1:3">
      <c r="A1" s="1" t="s">
        <v>0</v>
      </c>
      <c r="B1" s="6" t="s">
        <v>48</v>
      </c>
      <c r="C1" s="2" t="s">
        <v>206</v>
      </c>
    </row>
    <row r="2" spans="1:3">
      <c r="A2" s="1">
        <f>'TRB Record'!A2</f>
        <v>1</v>
      </c>
      <c r="B2" s="6">
        <f>'TRB Record'!B2</f>
        <v>0</v>
      </c>
    </row>
    <row r="3" spans="1:3">
      <c r="A3" s="1" t="str">
        <f>'TRB Record'!A3</f>
        <v>replicate 1</v>
      </c>
      <c r="B3" s="6">
        <f>'TRB Record'!B3</f>
        <v>0</v>
      </c>
    </row>
    <row r="4" spans="1:3">
      <c r="A4" s="1">
        <f>'TRB Record'!A4</f>
        <v>2</v>
      </c>
      <c r="B4" s="6">
        <f>'TRB Record'!B4</f>
        <v>0</v>
      </c>
    </row>
    <row r="5" spans="1:3">
      <c r="A5" s="1" t="str">
        <f>'TRB Record'!A5</f>
        <v>replicate 2</v>
      </c>
      <c r="B5" s="6">
        <f>'TRB Record'!B5</f>
        <v>0</v>
      </c>
    </row>
    <row r="6" spans="1:3">
      <c r="A6" s="1">
        <f>'TRB Record'!A6</f>
        <v>3</v>
      </c>
      <c r="B6" s="6">
        <f>'TRB Record'!B6</f>
        <v>0</v>
      </c>
    </row>
    <row r="7" spans="1:3">
      <c r="A7" s="1" t="str">
        <f>'TRB Record'!A7</f>
        <v>replicate 3</v>
      </c>
      <c r="B7" s="6">
        <f>'TRB Record'!B7</f>
        <v>0</v>
      </c>
    </row>
    <row r="8" spans="1:3">
      <c r="A8" s="1">
        <f>'TRB Record'!A8</f>
        <v>4</v>
      </c>
      <c r="B8" s="6">
        <f>'TRB Record'!B8</f>
        <v>0</v>
      </c>
    </row>
    <row r="9" spans="1:3">
      <c r="A9" s="1" t="str">
        <f>'TRB Record'!A9</f>
        <v>replicate 4</v>
      </c>
      <c r="B9" s="6">
        <f>'TRB Record'!B9</f>
        <v>0</v>
      </c>
    </row>
    <row r="10" spans="1:3">
      <c r="A10" s="1">
        <f>'TRB Record'!A10</f>
        <v>5</v>
      </c>
      <c r="B10" s="6">
        <f>'TRB Record'!B10</f>
        <v>0</v>
      </c>
    </row>
    <row r="11" spans="1:3">
      <c r="A11" s="1" t="str">
        <f>'TRB Record'!A11</f>
        <v>replicate 5</v>
      </c>
      <c r="B11" s="6">
        <f>'TRB Record'!B11</f>
        <v>0</v>
      </c>
    </row>
    <row r="12" spans="1:3">
      <c r="A12" s="1">
        <f>'TRB Record'!A12</f>
        <v>6</v>
      </c>
      <c r="B12" s="6">
        <f>'TRB Record'!B12</f>
        <v>0</v>
      </c>
    </row>
    <row r="13" spans="1:3">
      <c r="A13" s="1" t="str">
        <f>'TRB Record'!A13</f>
        <v>replicate 6</v>
      </c>
      <c r="B13" s="6">
        <f>'TRB Record'!B13</f>
        <v>0</v>
      </c>
    </row>
    <row r="14" spans="1:3">
      <c r="A14" s="1">
        <f>'TRB Record'!A14</f>
        <v>7</v>
      </c>
      <c r="B14" s="6">
        <f>'TRB Record'!B14</f>
        <v>0</v>
      </c>
    </row>
    <row r="15" spans="1:3">
      <c r="A15" s="1" t="str">
        <f>'TRB Record'!A15</f>
        <v>replicate 7</v>
      </c>
      <c r="B15" s="6">
        <f>'TRB Record'!B15</f>
        <v>0</v>
      </c>
    </row>
    <row r="16" spans="1:3">
      <c r="A16" s="1">
        <f>'TRB Record'!A16</f>
        <v>8</v>
      </c>
      <c r="B16" s="6">
        <f>'TRB Record'!B16</f>
        <v>0</v>
      </c>
    </row>
    <row r="17" spans="1:2">
      <c r="A17" s="1" t="str">
        <f>'TRB Record'!A17</f>
        <v>replicate 8</v>
      </c>
      <c r="B17" s="6">
        <f>'TRB Record'!B17</f>
        <v>0</v>
      </c>
    </row>
    <row r="18" spans="1:2">
      <c r="A18" s="1">
        <f>'TRB Record'!A18</f>
        <v>9</v>
      </c>
      <c r="B18" s="6">
        <f>'TRB Record'!B18</f>
        <v>0</v>
      </c>
    </row>
    <row r="19" spans="1:2">
      <c r="A19" s="1" t="str">
        <f>'TRB Record'!A19</f>
        <v>replicate 9</v>
      </c>
      <c r="B19" s="6">
        <f>'TRB Record'!B19</f>
        <v>0</v>
      </c>
    </row>
    <row r="20" spans="1:2">
      <c r="A20" s="1">
        <f>'TRB Record'!A20</f>
        <v>10</v>
      </c>
      <c r="B20" s="6">
        <f>'TRB Record'!B20</f>
        <v>0</v>
      </c>
    </row>
    <row r="21" spans="1:2">
      <c r="A21" s="1" t="str">
        <f>'TRB Record'!A21</f>
        <v>replicate 10</v>
      </c>
      <c r="B21" s="6">
        <f>'TRB Record'!B21</f>
        <v>0</v>
      </c>
    </row>
    <row r="22" spans="1:2">
      <c r="A22" s="1">
        <f>'TRB Record'!A22</f>
        <v>11</v>
      </c>
      <c r="B22" s="6">
        <f>'TRB Record'!B22</f>
        <v>0</v>
      </c>
    </row>
    <row r="23" spans="1:2">
      <c r="A23" s="1" t="str">
        <f>'TRB Record'!A23</f>
        <v>replicate 11</v>
      </c>
      <c r="B23" s="6">
        <f>'TRB Record'!B23</f>
        <v>0</v>
      </c>
    </row>
    <row r="24" spans="1:2">
      <c r="A24" s="1">
        <f>'TRB Record'!A24</f>
        <v>12</v>
      </c>
      <c r="B24" s="6">
        <f>'TRB Record'!B24</f>
        <v>0</v>
      </c>
    </row>
    <row r="25" spans="1:2">
      <c r="A25" s="1" t="str">
        <f>'TRB Record'!A25</f>
        <v>replicate 12</v>
      </c>
      <c r="B25" s="6">
        <f>'TRB Record'!B25</f>
        <v>0</v>
      </c>
    </row>
    <row r="26" spans="1:2">
      <c r="A26" s="1">
        <f>'TRB Record'!A26</f>
        <v>13</v>
      </c>
      <c r="B26" s="6">
        <f>'TRB Record'!B26</f>
        <v>0</v>
      </c>
    </row>
    <row r="27" spans="1:2">
      <c r="A27" s="1" t="str">
        <f>'TRB Record'!A27</f>
        <v>replicate 13</v>
      </c>
      <c r="B27" s="6">
        <f>'TRB Record'!B27</f>
        <v>0</v>
      </c>
    </row>
    <row r="28" spans="1:2">
      <c r="A28" s="1">
        <f>'TRB Record'!A28</f>
        <v>14</v>
      </c>
      <c r="B28" s="6">
        <f>'TRB Record'!B28</f>
        <v>0</v>
      </c>
    </row>
    <row r="29" spans="1:2">
      <c r="A29" s="1" t="str">
        <f>'TRB Record'!A29</f>
        <v>replicate 14</v>
      </c>
      <c r="B29" s="6">
        <f>'TRB Record'!B29</f>
        <v>0</v>
      </c>
    </row>
    <row r="30" spans="1:2">
      <c r="A30" s="1">
        <f>'TRB Record'!A30</f>
        <v>15</v>
      </c>
      <c r="B30" s="6">
        <f>'TRB Record'!B30</f>
        <v>0</v>
      </c>
    </row>
    <row r="31" spans="1:2">
      <c r="A31" s="1" t="str">
        <f>'TRB Record'!A31</f>
        <v>replicate 15</v>
      </c>
      <c r="B31" s="6">
        <f>'TRB Record'!B31</f>
        <v>0</v>
      </c>
    </row>
    <row r="32" spans="1:2">
      <c r="A32" s="1">
        <f>'TRB Record'!A32</f>
        <v>16</v>
      </c>
      <c r="B32" s="6">
        <f>'TRB Record'!B32</f>
        <v>0</v>
      </c>
    </row>
    <row r="33" spans="1:2">
      <c r="A33" s="1" t="str">
        <f>'TRB Record'!A33</f>
        <v>replicate 16</v>
      </c>
      <c r="B33" s="6">
        <f>'TRB Record'!B33</f>
        <v>0</v>
      </c>
    </row>
    <row r="34" spans="1:2">
      <c r="A34" s="1">
        <f>'TRB Record'!A34</f>
        <v>17</v>
      </c>
      <c r="B34" s="6">
        <f>'TRB Record'!B34</f>
        <v>0</v>
      </c>
    </row>
    <row r="35" spans="1:2">
      <c r="A35" s="1" t="str">
        <f>'TRB Record'!A35</f>
        <v>replicate 17</v>
      </c>
      <c r="B35" s="6">
        <f>'TRB Record'!B35</f>
        <v>0</v>
      </c>
    </row>
    <row r="36" spans="1:2">
      <c r="A36" s="1">
        <f>'TRB Record'!A36</f>
        <v>18</v>
      </c>
      <c r="B36" s="6">
        <f>'TRB Record'!B36</f>
        <v>0</v>
      </c>
    </row>
    <row r="37" spans="1:2">
      <c r="A37" s="1" t="str">
        <f>'TRB Record'!A37</f>
        <v>replicate 18</v>
      </c>
      <c r="B37" s="6">
        <f>'TRB Record'!B37</f>
        <v>0</v>
      </c>
    </row>
    <row r="38" spans="1:2">
      <c r="A38" s="1">
        <f>'TRB Record'!A38</f>
        <v>19</v>
      </c>
      <c r="B38" s="6">
        <f>'TRB Record'!B38</f>
        <v>0</v>
      </c>
    </row>
    <row r="39" spans="1:2">
      <c r="A39" s="1" t="str">
        <f>'TRB Record'!A39</f>
        <v>replicate 19</v>
      </c>
      <c r="B39" s="6">
        <f>'TRB Record'!B39</f>
        <v>0</v>
      </c>
    </row>
    <row r="40" spans="1:2">
      <c r="A40" s="1">
        <f>'TRB Record'!A40</f>
        <v>20</v>
      </c>
      <c r="B40" s="6">
        <f>'TRB Record'!B40</f>
        <v>0</v>
      </c>
    </row>
    <row r="41" spans="1:2">
      <c r="A41" s="1" t="str">
        <f>'TRB Record'!A41</f>
        <v>replicate 20</v>
      </c>
      <c r="B41" s="6">
        <f>'TRB Record'!B41</f>
        <v>0</v>
      </c>
    </row>
    <row r="42" spans="1:2">
      <c r="A42" s="1">
        <f>'TRB Record'!A42</f>
        <v>21</v>
      </c>
      <c r="B42" s="6">
        <f>'TRB Record'!B42</f>
        <v>0</v>
      </c>
    </row>
    <row r="43" spans="1:2">
      <c r="A43" s="1" t="str">
        <f>'TRB Record'!A43</f>
        <v>replicate 21</v>
      </c>
      <c r="B43" s="6">
        <f>'TRB Record'!B43</f>
        <v>0</v>
      </c>
    </row>
    <row r="44" spans="1:2">
      <c r="A44" s="1">
        <f>'TRB Record'!A44</f>
        <v>22</v>
      </c>
      <c r="B44" s="6">
        <f>'TRB Record'!B44</f>
        <v>0</v>
      </c>
    </row>
    <row r="45" spans="1:2">
      <c r="A45" s="1" t="str">
        <f>'TRB Record'!A45</f>
        <v>replicate 22</v>
      </c>
      <c r="B45" s="6">
        <f>'TRB Record'!B45</f>
        <v>0</v>
      </c>
    </row>
    <row r="46" spans="1:2">
      <c r="A46" s="1">
        <f>'TRB Record'!A46</f>
        <v>23</v>
      </c>
      <c r="B46" s="6">
        <f>'TRB Record'!B46</f>
        <v>0</v>
      </c>
    </row>
    <row r="47" spans="1:2">
      <c r="A47" s="1" t="str">
        <f>'TRB Record'!A47</f>
        <v>replicate 23</v>
      </c>
      <c r="B47" s="6">
        <f>'TRB Record'!B47</f>
        <v>0</v>
      </c>
    </row>
    <row r="48" spans="1:2">
      <c r="A48" s="1">
        <f>'TRB Record'!A48</f>
        <v>24</v>
      </c>
      <c r="B48" s="6">
        <f>'TRB Record'!B48</f>
        <v>0</v>
      </c>
    </row>
    <row r="49" spans="1:2">
      <c r="A49" s="1" t="str">
        <f>'TRB Record'!A49</f>
        <v>replicate 24</v>
      </c>
      <c r="B49" s="6">
        <f>'TRB Record'!B49</f>
        <v>0</v>
      </c>
    </row>
    <row r="50" spans="1:2">
      <c r="A50" s="1">
        <f>'TRB Record'!A50</f>
        <v>25</v>
      </c>
      <c r="B50" s="6">
        <f>'TRB Record'!B50</f>
        <v>0</v>
      </c>
    </row>
    <row r="51" spans="1:2">
      <c r="A51" s="1" t="str">
        <f>'TRB Record'!A51</f>
        <v>replicate 25</v>
      </c>
      <c r="B51" s="6">
        <f>'TRB Record'!B51</f>
        <v>0</v>
      </c>
    </row>
    <row r="52" spans="1:2">
      <c r="A52" s="1">
        <f>'TRB Record'!A52</f>
        <v>26</v>
      </c>
      <c r="B52" s="6">
        <f>'TRB Record'!B52</f>
        <v>0</v>
      </c>
    </row>
    <row r="53" spans="1:2">
      <c r="A53" s="1" t="str">
        <f>'TRB Record'!A53</f>
        <v>replicate 26</v>
      </c>
      <c r="B53" s="6">
        <f>'TRB Record'!B53</f>
        <v>0</v>
      </c>
    </row>
    <row r="54" spans="1:2">
      <c r="A54" s="1">
        <f>'TRB Record'!A54</f>
        <v>27</v>
      </c>
      <c r="B54" s="6">
        <f>'TRB Record'!B54</f>
        <v>0</v>
      </c>
    </row>
    <row r="55" spans="1:2">
      <c r="A55" s="1" t="str">
        <f>'TRB Record'!A55</f>
        <v>replicate 27</v>
      </c>
      <c r="B55" s="6">
        <f>'TRB Record'!B55</f>
        <v>0</v>
      </c>
    </row>
    <row r="56" spans="1:2">
      <c r="A56" s="1">
        <f>'TRB Record'!A56</f>
        <v>28</v>
      </c>
      <c r="B56" s="6">
        <f>'TRB Record'!B56</f>
        <v>0</v>
      </c>
    </row>
    <row r="57" spans="1:2">
      <c r="A57" s="1" t="str">
        <f>'TRB Record'!A57</f>
        <v>replicate 28</v>
      </c>
      <c r="B57" s="6">
        <f>'TRB Record'!B57</f>
        <v>0</v>
      </c>
    </row>
    <row r="58" spans="1:2">
      <c r="A58" s="1">
        <f>'TRB Record'!A58</f>
        <v>29</v>
      </c>
      <c r="B58" s="6">
        <f>'TRB Record'!B58</f>
        <v>0</v>
      </c>
    </row>
    <row r="59" spans="1:2">
      <c r="A59" s="1" t="str">
        <f>'TRB Record'!A59</f>
        <v>replicate 29</v>
      </c>
      <c r="B59" s="6">
        <f>'TRB Record'!B59</f>
        <v>0</v>
      </c>
    </row>
    <row r="60" spans="1:2">
      <c r="A60" s="1">
        <f>'TRB Record'!A60</f>
        <v>30</v>
      </c>
      <c r="B60" s="6">
        <f>'TRB Record'!B60</f>
        <v>0</v>
      </c>
    </row>
    <row r="61" spans="1:2">
      <c r="A61" s="1" t="str">
        <f>'TRB Record'!A61</f>
        <v>replicate 30</v>
      </c>
      <c r="B61" s="6">
        <f>'TRB Record'!B61</f>
        <v>0</v>
      </c>
    </row>
  </sheetData>
  <sheetProtection sheet="1" objects="1" scenarios="1"/>
  <phoneticPr fontId="0"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C0BC-9C43-4F3A-A8F0-5F2548CAA543}">
  <sheetPr codeName="Sheet41">
    <pageSetUpPr fitToPage="1"/>
  </sheetPr>
  <dimension ref="A1:J62"/>
  <sheetViews>
    <sheetView workbookViewId="0">
      <pane xSplit="2" ySplit="2" topLeftCell="C3" activePane="bottomRight" state="frozen"/>
      <selection pane="bottomRight" activeCell="J4" sqref="J4"/>
      <selection pane="bottomLeft" activeCell="A62" sqref="A62:IV213"/>
      <selection pane="topRight" activeCell="A62" sqref="A62:IV213"/>
    </sheetView>
  </sheetViews>
  <sheetFormatPr defaultColWidth="11.42578125" defaultRowHeight="12"/>
  <cols>
    <col min="1" max="1" width="10.85546875" style="1" customWidth="1"/>
    <col min="2" max="2" width="15.7109375" style="2" bestFit="1" customWidth="1"/>
    <col min="3" max="3" width="16.42578125" style="6" customWidth="1"/>
    <col min="4" max="4" width="8.140625" style="7" customWidth="1"/>
    <col min="5" max="5" width="8.140625" style="8" customWidth="1"/>
    <col min="6" max="7" width="8.140625" style="2" customWidth="1"/>
    <col min="8" max="8" width="8.140625" style="42" customWidth="1"/>
    <col min="9" max="9" width="8.140625" style="51" customWidth="1"/>
    <col min="10" max="10" width="8.28515625" style="1" customWidth="1"/>
    <col min="11" max="16384" width="11.42578125" style="5"/>
  </cols>
  <sheetData>
    <row r="1" spans="1:10" s="1" customFormat="1">
      <c r="B1" s="6"/>
      <c r="C1" s="157" t="s">
        <v>45</v>
      </c>
      <c r="D1" s="158"/>
      <c r="E1" s="154" t="s">
        <v>46</v>
      </c>
      <c r="F1" s="155"/>
      <c r="G1" s="155"/>
      <c r="H1" s="155"/>
      <c r="I1" s="156"/>
    </row>
    <row r="2" spans="1:10" s="9" customFormat="1" ht="97.5">
      <c r="A2" s="9" t="s">
        <v>0</v>
      </c>
      <c r="B2" s="60" t="s">
        <v>47</v>
      </c>
      <c r="C2" s="10" t="s">
        <v>48</v>
      </c>
      <c r="D2" s="62" t="s">
        <v>49</v>
      </c>
      <c r="E2" s="59" t="s">
        <v>50</v>
      </c>
      <c r="F2" s="60" t="s">
        <v>51</v>
      </c>
      <c r="G2" s="60" t="s">
        <v>52</v>
      </c>
      <c r="H2" s="10" t="s">
        <v>53</v>
      </c>
      <c r="I2" s="56" t="s">
        <v>49</v>
      </c>
      <c r="J2" s="9" t="s">
        <v>54</v>
      </c>
    </row>
    <row r="3" spans="1:10">
      <c r="A3" s="1">
        <f>'TRB Record'!A2</f>
        <v>1</v>
      </c>
      <c r="C3" s="6">
        <f>'TRB Record'!C2</f>
        <v>0</v>
      </c>
      <c r="D3" s="12"/>
      <c r="E3" s="13"/>
      <c r="F3" s="14"/>
      <c r="G3" s="14"/>
      <c r="H3" s="72">
        <f>G3-E3</f>
        <v>0</v>
      </c>
      <c r="I3" s="75" t="str">
        <f>IF(F3=0,"",H3/F3*100)</f>
        <v/>
      </c>
      <c r="J3" s="17"/>
    </row>
    <row r="4" spans="1:10">
      <c r="A4" s="1" t="str">
        <f>'TRB Record'!A3</f>
        <v>replicate 1</v>
      </c>
      <c r="C4" s="6">
        <f>'TRB Record'!C3</f>
        <v>0</v>
      </c>
      <c r="D4" s="12"/>
      <c r="E4" s="13"/>
      <c r="F4" s="14"/>
      <c r="G4" s="14"/>
      <c r="H4" s="72">
        <f t="shared" ref="H4:H62" si="0">G4-E4</f>
        <v>0</v>
      </c>
      <c r="I4" s="75" t="str">
        <f t="shared" ref="I4:I62" si="1">IF(F4=0,"",H4/F4*100)</f>
        <v/>
      </c>
      <c r="J4" s="17">
        <f>IF(D3="",SUM(I3:I4)/2,AVERAGE(D3:D4))</f>
        <v>0</v>
      </c>
    </row>
    <row r="5" spans="1:10">
      <c r="A5" s="1">
        <f>'TRB Record'!A4</f>
        <v>2</v>
      </c>
      <c r="C5" s="6">
        <f>'TRB Record'!C4</f>
        <v>0</v>
      </c>
      <c r="D5" s="12"/>
      <c r="E5" s="13"/>
      <c r="F5" s="14"/>
      <c r="G5" s="14"/>
      <c r="H5" s="72">
        <f t="shared" si="0"/>
        <v>0</v>
      </c>
      <c r="I5" s="75" t="str">
        <f t="shared" si="1"/>
        <v/>
      </c>
      <c r="J5" s="17"/>
    </row>
    <row r="6" spans="1:10">
      <c r="A6" s="1" t="str">
        <f>'TRB Record'!A5</f>
        <v>replicate 2</v>
      </c>
      <c r="C6" s="6">
        <f>'TRB Record'!C5</f>
        <v>0</v>
      </c>
      <c r="D6" s="12"/>
      <c r="E6" s="13"/>
      <c r="F6" s="14"/>
      <c r="G6" s="14"/>
      <c r="H6" s="72">
        <f t="shared" si="0"/>
        <v>0</v>
      </c>
      <c r="I6" s="75" t="str">
        <f t="shared" si="1"/>
        <v/>
      </c>
      <c r="J6" s="17">
        <f>IF(D5="",SUM(I5:I6)/2,AVERAGE(D5:D6))</f>
        <v>0</v>
      </c>
    </row>
    <row r="7" spans="1:10">
      <c r="A7" s="1">
        <f>'TRB Record'!A6</f>
        <v>3</v>
      </c>
      <c r="C7" s="6">
        <f>'TRB Record'!C6</f>
        <v>0</v>
      </c>
      <c r="D7" s="12"/>
      <c r="E7" s="13"/>
      <c r="F7" s="14"/>
      <c r="G7" s="14"/>
      <c r="H7" s="72">
        <f t="shared" si="0"/>
        <v>0</v>
      </c>
      <c r="I7" s="75" t="str">
        <f t="shared" si="1"/>
        <v/>
      </c>
      <c r="J7" s="17"/>
    </row>
    <row r="8" spans="1:10">
      <c r="A8" s="1" t="str">
        <f>'TRB Record'!A7</f>
        <v>replicate 3</v>
      </c>
      <c r="C8" s="6">
        <f>'TRB Record'!C7</f>
        <v>0</v>
      </c>
      <c r="D8" s="12"/>
      <c r="E8" s="13"/>
      <c r="F8" s="14"/>
      <c r="G8" s="14"/>
      <c r="H8" s="72">
        <f t="shared" si="0"/>
        <v>0</v>
      </c>
      <c r="I8" s="75" t="str">
        <f t="shared" si="1"/>
        <v/>
      </c>
      <c r="J8" s="17">
        <f>IF(D7="",SUM(I7:I8)/2,AVERAGE(D7:D8))</f>
        <v>0</v>
      </c>
    </row>
    <row r="9" spans="1:10">
      <c r="A9" s="1">
        <f>'TRB Record'!A8</f>
        <v>4</v>
      </c>
      <c r="C9" s="6">
        <f>'TRB Record'!C8</f>
        <v>0</v>
      </c>
      <c r="D9" s="12"/>
      <c r="E9" s="13"/>
      <c r="F9" s="14"/>
      <c r="G9" s="14"/>
      <c r="H9" s="72">
        <f t="shared" si="0"/>
        <v>0</v>
      </c>
      <c r="I9" s="75" t="str">
        <f t="shared" si="1"/>
        <v/>
      </c>
      <c r="J9" s="17"/>
    </row>
    <row r="10" spans="1:10">
      <c r="A10" s="1" t="str">
        <f>'TRB Record'!A9</f>
        <v>replicate 4</v>
      </c>
      <c r="C10" s="6">
        <f>'TRB Record'!C9</f>
        <v>0</v>
      </c>
      <c r="D10" s="12"/>
      <c r="E10" s="13"/>
      <c r="F10" s="14"/>
      <c r="G10" s="14"/>
      <c r="H10" s="72">
        <f t="shared" si="0"/>
        <v>0</v>
      </c>
      <c r="I10" s="75" t="str">
        <f t="shared" si="1"/>
        <v/>
      </c>
      <c r="J10" s="17">
        <f>IF(D9="",SUM(I9:I10)/2,AVERAGE(D9:D10))</f>
        <v>0</v>
      </c>
    </row>
    <row r="11" spans="1:10">
      <c r="A11" s="1">
        <f>'TRB Record'!A10</f>
        <v>5</v>
      </c>
      <c r="C11" s="6">
        <f>'TRB Record'!C10</f>
        <v>0</v>
      </c>
      <c r="D11" s="12"/>
      <c r="E11" s="13"/>
      <c r="F11" s="14"/>
      <c r="G11" s="14"/>
      <c r="H11" s="72">
        <f t="shared" si="0"/>
        <v>0</v>
      </c>
      <c r="I11" s="75" t="str">
        <f t="shared" si="1"/>
        <v/>
      </c>
      <c r="J11" s="17"/>
    </row>
    <row r="12" spans="1:10">
      <c r="A12" s="1" t="str">
        <f>'TRB Record'!A11</f>
        <v>replicate 5</v>
      </c>
      <c r="C12" s="6">
        <f>'TRB Record'!C11</f>
        <v>0</v>
      </c>
      <c r="D12" s="12"/>
      <c r="E12" s="13"/>
      <c r="F12" s="14"/>
      <c r="G12" s="14"/>
      <c r="H12" s="72">
        <f t="shared" si="0"/>
        <v>0</v>
      </c>
      <c r="I12" s="75" t="str">
        <f t="shared" si="1"/>
        <v/>
      </c>
      <c r="J12" s="17">
        <f>IF(D11="",SUM(I11:I12)/2,AVERAGE(D11:D12))</f>
        <v>0</v>
      </c>
    </row>
    <row r="13" spans="1:10">
      <c r="A13" s="1">
        <f>'TRB Record'!A12</f>
        <v>6</v>
      </c>
      <c r="C13" s="6">
        <f>'TRB Record'!C12</f>
        <v>0</v>
      </c>
      <c r="D13" s="12"/>
      <c r="E13" s="13"/>
      <c r="F13" s="14"/>
      <c r="G13" s="14"/>
      <c r="H13" s="72">
        <f t="shared" si="0"/>
        <v>0</v>
      </c>
      <c r="I13" s="75" t="str">
        <f t="shared" si="1"/>
        <v/>
      </c>
      <c r="J13" s="17"/>
    </row>
    <row r="14" spans="1:10">
      <c r="A14" s="1" t="str">
        <f>'TRB Record'!A13</f>
        <v>replicate 6</v>
      </c>
      <c r="C14" s="6">
        <f>'TRB Record'!C13</f>
        <v>0</v>
      </c>
      <c r="D14" s="12"/>
      <c r="E14" s="13"/>
      <c r="F14" s="14"/>
      <c r="G14" s="14"/>
      <c r="H14" s="72">
        <f t="shared" si="0"/>
        <v>0</v>
      </c>
      <c r="I14" s="75" t="str">
        <f t="shared" si="1"/>
        <v/>
      </c>
      <c r="J14" s="17">
        <f>IF(D13="",SUM(I13:I14)/2,AVERAGE(D13:D14))</f>
        <v>0</v>
      </c>
    </row>
    <row r="15" spans="1:10">
      <c r="A15" s="1">
        <f>'TRB Record'!A14</f>
        <v>7</v>
      </c>
      <c r="C15" s="6">
        <f>'TRB Record'!C14</f>
        <v>0</v>
      </c>
      <c r="D15" s="12"/>
      <c r="E15" s="13"/>
      <c r="F15" s="14"/>
      <c r="G15" s="14"/>
      <c r="H15" s="72">
        <f t="shared" si="0"/>
        <v>0</v>
      </c>
      <c r="I15" s="75" t="str">
        <f t="shared" si="1"/>
        <v/>
      </c>
      <c r="J15" s="17"/>
    </row>
    <row r="16" spans="1:10">
      <c r="A16" s="1" t="str">
        <f>'TRB Record'!A15</f>
        <v>replicate 7</v>
      </c>
      <c r="C16" s="6">
        <f>'TRB Record'!C15</f>
        <v>0</v>
      </c>
      <c r="D16" s="12"/>
      <c r="E16" s="13"/>
      <c r="F16" s="14"/>
      <c r="G16" s="14"/>
      <c r="H16" s="72">
        <f t="shared" si="0"/>
        <v>0</v>
      </c>
      <c r="I16" s="75" t="str">
        <f t="shared" si="1"/>
        <v/>
      </c>
      <c r="J16" s="17">
        <f>IF(D15="",SUM(I15:I16)/2,AVERAGE(D15:D16))</f>
        <v>0</v>
      </c>
    </row>
    <row r="17" spans="1:10">
      <c r="A17" s="1">
        <f>'TRB Record'!A16</f>
        <v>8</v>
      </c>
      <c r="C17" s="6">
        <f>'TRB Record'!C16</f>
        <v>0</v>
      </c>
      <c r="D17" s="12"/>
      <c r="E17" s="13"/>
      <c r="F17" s="14"/>
      <c r="G17" s="14"/>
      <c r="H17" s="72">
        <f t="shared" si="0"/>
        <v>0</v>
      </c>
      <c r="I17" s="75" t="str">
        <f t="shared" si="1"/>
        <v/>
      </c>
      <c r="J17" s="17"/>
    </row>
    <row r="18" spans="1:10">
      <c r="A18" s="1" t="str">
        <f>'TRB Record'!A17</f>
        <v>replicate 8</v>
      </c>
      <c r="C18" s="6">
        <f>'TRB Record'!C17</f>
        <v>0</v>
      </c>
      <c r="D18" s="12"/>
      <c r="E18" s="13"/>
      <c r="F18" s="14"/>
      <c r="G18" s="14"/>
      <c r="H18" s="72">
        <f t="shared" si="0"/>
        <v>0</v>
      </c>
      <c r="I18" s="75" t="str">
        <f t="shared" si="1"/>
        <v/>
      </c>
      <c r="J18" s="17">
        <f>IF(D17="",SUM(I17:I18)/2,AVERAGE(D17:D18))</f>
        <v>0</v>
      </c>
    </row>
    <row r="19" spans="1:10">
      <c r="A19" s="1">
        <f>'TRB Record'!A18</f>
        <v>9</v>
      </c>
      <c r="C19" s="6">
        <f>'TRB Record'!C18</f>
        <v>0</v>
      </c>
      <c r="D19" s="12"/>
      <c r="E19" s="13"/>
      <c r="F19" s="14"/>
      <c r="G19" s="14"/>
      <c r="H19" s="72">
        <f t="shared" si="0"/>
        <v>0</v>
      </c>
      <c r="I19" s="75" t="str">
        <f t="shared" si="1"/>
        <v/>
      </c>
      <c r="J19" s="17"/>
    </row>
    <row r="20" spans="1:10">
      <c r="A20" s="1" t="str">
        <f>'TRB Record'!A19</f>
        <v>replicate 9</v>
      </c>
      <c r="C20" s="6">
        <f>'TRB Record'!C19</f>
        <v>0</v>
      </c>
      <c r="D20" s="12"/>
      <c r="E20" s="13"/>
      <c r="F20" s="14"/>
      <c r="G20" s="14"/>
      <c r="H20" s="72">
        <f t="shared" si="0"/>
        <v>0</v>
      </c>
      <c r="I20" s="75" t="str">
        <f t="shared" si="1"/>
        <v/>
      </c>
      <c r="J20" s="17">
        <f>IF(D19="",SUM(I19:I20)/2,AVERAGE(D19:D20))</f>
        <v>0</v>
      </c>
    </row>
    <row r="21" spans="1:10">
      <c r="A21" s="1">
        <f>'TRB Record'!A20</f>
        <v>10</v>
      </c>
      <c r="C21" s="6">
        <f>'TRB Record'!C20</f>
        <v>0</v>
      </c>
      <c r="D21" s="12"/>
      <c r="E21" s="13"/>
      <c r="F21" s="14"/>
      <c r="G21" s="14"/>
      <c r="H21" s="72">
        <f t="shared" si="0"/>
        <v>0</v>
      </c>
      <c r="I21" s="75" t="str">
        <f t="shared" si="1"/>
        <v/>
      </c>
      <c r="J21" s="17"/>
    </row>
    <row r="22" spans="1:10">
      <c r="A22" s="1" t="str">
        <f>'TRB Record'!A21</f>
        <v>replicate 10</v>
      </c>
      <c r="C22" s="6">
        <f>'TRB Record'!C21</f>
        <v>0</v>
      </c>
      <c r="D22" s="12"/>
      <c r="E22" s="13"/>
      <c r="F22" s="14"/>
      <c r="G22" s="14"/>
      <c r="H22" s="72">
        <f t="shared" si="0"/>
        <v>0</v>
      </c>
      <c r="I22" s="75" t="str">
        <f t="shared" si="1"/>
        <v/>
      </c>
      <c r="J22" s="17">
        <f>IF(D21="",SUM(I21:I22)/2,AVERAGE(D21:D22))</f>
        <v>0</v>
      </c>
    </row>
    <row r="23" spans="1:10">
      <c r="A23" s="1">
        <f>'TRB Record'!A22</f>
        <v>11</v>
      </c>
      <c r="C23" s="6">
        <f>'TRB Record'!C22</f>
        <v>0</v>
      </c>
      <c r="D23" s="12"/>
      <c r="E23" s="13"/>
      <c r="F23" s="14"/>
      <c r="G23" s="14"/>
      <c r="H23" s="72">
        <f t="shared" si="0"/>
        <v>0</v>
      </c>
      <c r="I23" s="75" t="str">
        <f t="shared" si="1"/>
        <v/>
      </c>
      <c r="J23" s="17"/>
    </row>
    <row r="24" spans="1:10">
      <c r="A24" s="1" t="str">
        <f>'TRB Record'!A23</f>
        <v>replicate 11</v>
      </c>
      <c r="C24" s="6">
        <f>'TRB Record'!C23</f>
        <v>0</v>
      </c>
      <c r="D24" s="12"/>
      <c r="E24" s="13"/>
      <c r="F24" s="14"/>
      <c r="G24" s="14"/>
      <c r="H24" s="72">
        <f t="shared" si="0"/>
        <v>0</v>
      </c>
      <c r="I24" s="75" t="str">
        <f t="shared" si="1"/>
        <v/>
      </c>
      <c r="J24" s="17">
        <f>IF(D23="",SUM(I23:I24)/2,AVERAGE(D23:D24))</f>
        <v>0</v>
      </c>
    </row>
    <row r="25" spans="1:10">
      <c r="A25" s="1">
        <f>'TRB Record'!A24</f>
        <v>12</v>
      </c>
      <c r="C25" s="6">
        <f>'TRB Record'!C24</f>
        <v>0</v>
      </c>
      <c r="D25" s="12"/>
      <c r="E25" s="13"/>
      <c r="F25" s="14"/>
      <c r="G25" s="14"/>
      <c r="H25" s="72">
        <f t="shared" si="0"/>
        <v>0</v>
      </c>
      <c r="I25" s="75" t="str">
        <f t="shared" si="1"/>
        <v/>
      </c>
      <c r="J25" s="17"/>
    </row>
    <row r="26" spans="1:10">
      <c r="A26" s="1" t="str">
        <f>'TRB Record'!A25</f>
        <v>replicate 12</v>
      </c>
      <c r="C26" s="6">
        <f>'TRB Record'!C25</f>
        <v>0</v>
      </c>
      <c r="D26" s="12"/>
      <c r="E26" s="13"/>
      <c r="F26" s="14"/>
      <c r="G26" s="14"/>
      <c r="H26" s="72">
        <f t="shared" si="0"/>
        <v>0</v>
      </c>
      <c r="I26" s="75" t="str">
        <f t="shared" si="1"/>
        <v/>
      </c>
      <c r="J26" s="17">
        <f>IF(D25="",SUM(I25:I26)/2,AVERAGE(D25:D26))</f>
        <v>0</v>
      </c>
    </row>
    <row r="27" spans="1:10">
      <c r="A27" s="1">
        <f>'TRB Record'!A26</f>
        <v>13</v>
      </c>
      <c r="C27" s="6">
        <f>'TRB Record'!C26</f>
        <v>0</v>
      </c>
      <c r="D27" s="12"/>
      <c r="E27" s="13"/>
      <c r="F27" s="14"/>
      <c r="G27" s="14"/>
      <c r="H27" s="72">
        <f t="shared" si="0"/>
        <v>0</v>
      </c>
      <c r="I27" s="75" t="str">
        <f t="shared" si="1"/>
        <v/>
      </c>
      <c r="J27" s="17"/>
    </row>
    <row r="28" spans="1:10">
      <c r="A28" s="1" t="str">
        <f>'TRB Record'!A27</f>
        <v>replicate 13</v>
      </c>
      <c r="C28" s="6">
        <f>'TRB Record'!C27</f>
        <v>0</v>
      </c>
      <c r="D28" s="12"/>
      <c r="E28" s="13"/>
      <c r="F28" s="14"/>
      <c r="G28" s="14"/>
      <c r="H28" s="72">
        <f t="shared" si="0"/>
        <v>0</v>
      </c>
      <c r="I28" s="75" t="str">
        <f t="shared" si="1"/>
        <v/>
      </c>
      <c r="J28" s="17">
        <f>IF(D27="",SUM(I27:I28)/2,AVERAGE(D27:D28))</f>
        <v>0</v>
      </c>
    </row>
    <row r="29" spans="1:10">
      <c r="A29" s="1">
        <f>'TRB Record'!A28</f>
        <v>14</v>
      </c>
      <c r="C29" s="6">
        <f>'TRB Record'!C28</f>
        <v>0</v>
      </c>
      <c r="D29" s="12"/>
      <c r="E29" s="13"/>
      <c r="F29" s="14"/>
      <c r="G29" s="14"/>
      <c r="H29" s="72">
        <f t="shared" si="0"/>
        <v>0</v>
      </c>
      <c r="I29" s="75" t="str">
        <f t="shared" si="1"/>
        <v/>
      </c>
      <c r="J29" s="17"/>
    </row>
    <row r="30" spans="1:10">
      <c r="A30" s="1" t="str">
        <f>'TRB Record'!A29</f>
        <v>replicate 14</v>
      </c>
      <c r="C30" s="6">
        <f>'TRB Record'!C29</f>
        <v>0</v>
      </c>
      <c r="D30" s="12"/>
      <c r="E30" s="13"/>
      <c r="F30" s="14"/>
      <c r="G30" s="14"/>
      <c r="H30" s="72">
        <f t="shared" si="0"/>
        <v>0</v>
      </c>
      <c r="I30" s="75" t="str">
        <f t="shared" si="1"/>
        <v/>
      </c>
      <c r="J30" s="17">
        <f>IF(D29="",SUM(I29:I30)/2,AVERAGE(D29:D30))</f>
        <v>0</v>
      </c>
    </row>
    <row r="31" spans="1:10">
      <c r="A31" s="1">
        <f>'TRB Record'!A30</f>
        <v>15</v>
      </c>
      <c r="C31" s="6">
        <f>'TRB Record'!C30</f>
        <v>0</v>
      </c>
      <c r="D31" s="12"/>
      <c r="E31" s="13"/>
      <c r="F31" s="14"/>
      <c r="G31" s="14"/>
      <c r="H31" s="72">
        <f t="shared" si="0"/>
        <v>0</v>
      </c>
      <c r="I31" s="75" t="str">
        <f t="shared" si="1"/>
        <v/>
      </c>
      <c r="J31" s="17"/>
    </row>
    <row r="32" spans="1:10">
      <c r="A32" s="1" t="str">
        <f>'TRB Record'!A31</f>
        <v>replicate 15</v>
      </c>
      <c r="C32" s="6">
        <f>'TRB Record'!C31</f>
        <v>0</v>
      </c>
      <c r="D32" s="12"/>
      <c r="E32" s="13"/>
      <c r="F32" s="14"/>
      <c r="G32" s="14"/>
      <c r="H32" s="72">
        <f t="shared" si="0"/>
        <v>0</v>
      </c>
      <c r="I32" s="75" t="str">
        <f t="shared" si="1"/>
        <v/>
      </c>
      <c r="J32" s="17">
        <f>IF(D31="",SUM(I31:I32)/2,AVERAGE(D31:D32))</f>
        <v>0</v>
      </c>
    </row>
    <row r="33" spans="1:10">
      <c r="A33" s="1">
        <f>'TRB Record'!A32</f>
        <v>16</v>
      </c>
      <c r="C33" s="6">
        <f>'TRB Record'!C32</f>
        <v>0</v>
      </c>
      <c r="D33" s="12"/>
      <c r="E33" s="13"/>
      <c r="F33" s="14"/>
      <c r="G33" s="14"/>
      <c r="H33" s="72">
        <f t="shared" si="0"/>
        <v>0</v>
      </c>
      <c r="I33" s="75" t="str">
        <f t="shared" si="1"/>
        <v/>
      </c>
      <c r="J33" s="17"/>
    </row>
    <row r="34" spans="1:10">
      <c r="A34" s="1" t="str">
        <f>'TRB Record'!A33</f>
        <v>replicate 16</v>
      </c>
      <c r="C34" s="6">
        <f>'TRB Record'!C33</f>
        <v>0</v>
      </c>
      <c r="D34" s="12"/>
      <c r="E34" s="13"/>
      <c r="F34" s="14"/>
      <c r="G34" s="14"/>
      <c r="H34" s="72">
        <f t="shared" si="0"/>
        <v>0</v>
      </c>
      <c r="I34" s="75" t="str">
        <f t="shared" si="1"/>
        <v/>
      </c>
      <c r="J34" s="17">
        <f>IF(D33="",SUM(I33:I34)/2,AVERAGE(D33:D34))</f>
        <v>0</v>
      </c>
    </row>
    <row r="35" spans="1:10">
      <c r="A35" s="1">
        <f>'TRB Record'!A34</f>
        <v>17</v>
      </c>
      <c r="C35" s="6">
        <f>'TRB Record'!C34</f>
        <v>0</v>
      </c>
      <c r="D35" s="12"/>
      <c r="E35" s="13"/>
      <c r="F35" s="14"/>
      <c r="G35" s="14"/>
      <c r="H35" s="72">
        <f t="shared" si="0"/>
        <v>0</v>
      </c>
      <c r="I35" s="75" t="str">
        <f t="shared" si="1"/>
        <v/>
      </c>
      <c r="J35" s="17"/>
    </row>
    <row r="36" spans="1:10">
      <c r="A36" s="1" t="str">
        <f>'TRB Record'!A35</f>
        <v>replicate 17</v>
      </c>
      <c r="C36" s="6">
        <f>'TRB Record'!C35</f>
        <v>0</v>
      </c>
      <c r="D36" s="12"/>
      <c r="E36" s="13"/>
      <c r="F36" s="14"/>
      <c r="G36" s="14"/>
      <c r="H36" s="72">
        <f t="shared" si="0"/>
        <v>0</v>
      </c>
      <c r="I36" s="75" t="str">
        <f t="shared" si="1"/>
        <v/>
      </c>
      <c r="J36" s="17">
        <f>IF(D35="",SUM(I35:I36)/2,AVERAGE(D35:D36))</f>
        <v>0</v>
      </c>
    </row>
    <row r="37" spans="1:10">
      <c r="A37" s="1">
        <f>'TRB Record'!A36</f>
        <v>18</v>
      </c>
      <c r="C37" s="6">
        <f>'TRB Record'!C36</f>
        <v>0</v>
      </c>
      <c r="D37" s="12"/>
      <c r="E37" s="13"/>
      <c r="F37" s="14"/>
      <c r="G37" s="14"/>
      <c r="H37" s="72">
        <f t="shared" si="0"/>
        <v>0</v>
      </c>
      <c r="I37" s="75" t="str">
        <f t="shared" si="1"/>
        <v/>
      </c>
      <c r="J37" s="17"/>
    </row>
    <row r="38" spans="1:10">
      <c r="A38" s="1" t="str">
        <f>'TRB Record'!A37</f>
        <v>replicate 18</v>
      </c>
      <c r="C38" s="6">
        <f>'TRB Record'!C37</f>
        <v>0</v>
      </c>
      <c r="D38" s="12"/>
      <c r="E38" s="13"/>
      <c r="F38" s="14"/>
      <c r="G38" s="14"/>
      <c r="H38" s="72">
        <f t="shared" si="0"/>
        <v>0</v>
      </c>
      <c r="I38" s="75" t="str">
        <f t="shared" si="1"/>
        <v/>
      </c>
      <c r="J38" s="17">
        <f>IF(D37="",SUM(I37:I38)/2,AVERAGE(D37:D38))</f>
        <v>0</v>
      </c>
    </row>
    <row r="39" spans="1:10">
      <c r="A39" s="1">
        <f>'TRB Record'!A38</f>
        <v>19</v>
      </c>
      <c r="C39" s="6">
        <f>'TRB Record'!C38</f>
        <v>0</v>
      </c>
      <c r="D39" s="12"/>
      <c r="E39" s="13"/>
      <c r="F39" s="14"/>
      <c r="G39" s="14"/>
      <c r="H39" s="72">
        <f t="shared" si="0"/>
        <v>0</v>
      </c>
      <c r="I39" s="75" t="str">
        <f t="shared" si="1"/>
        <v/>
      </c>
      <c r="J39" s="17"/>
    </row>
    <row r="40" spans="1:10">
      <c r="A40" s="1" t="str">
        <f>'TRB Record'!A39</f>
        <v>replicate 19</v>
      </c>
      <c r="C40" s="6">
        <f>'TRB Record'!C39</f>
        <v>0</v>
      </c>
      <c r="D40" s="12"/>
      <c r="E40" s="13"/>
      <c r="F40" s="14"/>
      <c r="G40" s="14"/>
      <c r="H40" s="72">
        <f t="shared" si="0"/>
        <v>0</v>
      </c>
      <c r="I40" s="75" t="str">
        <f t="shared" si="1"/>
        <v/>
      </c>
      <c r="J40" s="17">
        <f>IF(D39="",SUM(I39:I40)/2,AVERAGE(D39:D40))</f>
        <v>0</v>
      </c>
    </row>
    <row r="41" spans="1:10">
      <c r="A41" s="1">
        <f>'TRB Record'!A40</f>
        <v>20</v>
      </c>
      <c r="C41" s="6">
        <f>'TRB Record'!C40</f>
        <v>0</v>
      </c>
      <c r="D41" s="12"/>
      <c r="E41" s="13"/>
      <c r="F41" s="14"/>
      <c r="G41" s="14"/>
      <c r="H41" s="72">
        <f t="shared" si="0"/>
        <v>0</v>
      </c>
      <c r="I41" s="75" t="str">
        <f t="shared" si="1"/>
        <v/>
      </c>
      <c r="J41" s="17"/>
    </row>
    <row r="42" spans="1:10">
      <c r="A42" s="1" t="str">
        <f>'TRB Record'!A41</f>
        <v>replicate 20</v>
      </c>
      <c r="C42" s="6">
        <f>'TRB Record'!C41</f>
        <v>0</v>
      </c>
      <c r="D42" s="12"/>
      <c r="E42" s="13"/>
      <c r="F42" s="14"/>
      <c r="G42" s="14"/>
      <c r="H42" s="72">
        <f t="shared" si="0"/>
        <v>0</v>
      </c>
      <c r="I42" s="75" t="str">
        <f t="shared" si="1"/>
        <v/>
      </c>
      <c r="J42" s="17">
        <f>IF(D41="",SUM(I41:I42)/2,AVERAGE(D41:D42))</f>
        <v>0</v>
      </c>
    </row>
    <row r="43" spans="1:10">
      <c r="A43" s="1">
        <f>'TRB Record'!A42</f>
        <v>21</v>
      </c>
      <c r="C43" s="6">
        <f>'TRB Record'!C42</f>
        <v>0</v>
      </c>
      <c r="D43" s="12"/>
      <c r="E43" s="13"/>
      <c r="F43" s="14"/>
      <c r="G43" s="14"/>
      <c r="H43" s="72">
        <f t="shared" si="0"/>
        <v>0</v>
      </c>
      <c r="I43" s="75" t="str">
        <f t="shared" si="1"/>
        <v/>
      </c>
      <c r="J43" s="17"/>
    </row>
    <row r="44" spans="1:10">
      <c r="A44" s="1" t="str">
        <f>'TRB Record'!A43</f>
        <v>replicate 21</v>
      </c>
      <c r="C44" s="6">
        <f>'TRB Record'!C43</f>
        <v>0</v>
      </c>
      <c r="D44" s="12"/>
      <c r="E44" s="13"/>
      <c r="F44" s="14"/>
      <c r="G44" s="14"/>
      <c r="H44" s="72">
        <f t="shared" si="0"/>
        <v>0</v>
      </c>
      <c r="I44" s="75" t="str">
        <f t="shared" si="1"/>
        <v/>
      </c>
      <c r="J44" s="17">
        <f>IF(D43="",SUM(I43:I44)/2,AVERAGE(D43:D44))</f>
        <v>0</v>
      </c>
    </row>
    <row r="45" spans="1:10">
      <c r="A45" s="1">
        <f>'TRB Record'!A44</f>
        <v>22</v>
      </c>
      <c r="C45" s="6">
        <f>'TRB Record'!C44</f>
        <v>0</v>
      </c>
      <c r="D45" s="12"/>
      <c r="E45" s="13"/>
      <c r="F45" s="14"/>
      <c r="G45" s="14"/>
      <c r="H45" s="72">
        <f t="shared" si="0"/>
        <v>0</v>
      </c>
      <c r="I45" s="75" t="str">
        <f t="shared" si="1"/>
        <v/>
      </c>
      <c r="J45" s="17"/>
    </row>
    <row r="46" spans="1:10">
      <c r="A46" s="1" t="str">
        <f>'TRB Record'!A45</f>
        <v>replicate 22</v>
      </c>
      <c r="C46" s="6">
        <f>'TRB Record'!C45</f>
        <v>0</v>
      </c>
      <c r="D46" s="12"/>
      <c r="E46" s="13"/>
      <c r="F46" s="14"/>
      <c r="G46" s="14"/>
      <c r="H46" s="72">
        <f t="shared" si="0"/>
        <v>0</v>
      </c>
      <c r="I46" s="75" t="str">
        <f t="shared" si="1"/>
        <v/>
      </c>
      <c r="J46" s="17">
        <f>IF(D45="",SUM(I45:I46)/2,AVERAGE(D45:D46))</f>
        <v>0</v>
      </c>
    </row>
    <row r="47" spans="1:10">
      <c r="A47" s="1">
        <f>'TRB Record'!A46</f>
        <v>23</v>
      </c>
      <c r="C47" s="6">
        <f>'TRB Record'!C46</f>
        <v>0</v>
      </c>
      <c r="D47" s="12"/>
      <c r="E47" s="13"/>
      <c r="F47" s="14"/>
      <c r="G47" s="14"/>
      <c r="H47" s="72">
        <f t="shared" si="0"/>
        <v>0</v>
      </c>
      <c r="I47" s="75" t="str">
        <f t="shared" si="1"/>
        <v/>
      </c>
      <c r="J47" s="17"/>
    </row>
    <row r="48" spans="1:10">
      <c r="A48" s="1" t="str">
        <f>'TRB Record'!A47</f>
        <v>replicate 23</v>
      </c>
      <c r="C48" s="6">
        <f>'TRB Record'!C47</f>
        <v>0</v>
      </c>
      <c r="D48" s="12"/>
      <c r="E48" s="13"/>
      <c r="F48" s="14"/>
      <c r="G48" s="14"/>
      <c r="H48" s="72">
        <f t="shared" si="0"/>
        <v>0</v>
      </c>
      <c r="I48" s="75" t="str">
        <f t="shared" si="1"/>
        <v/>
      </c>
      <c r="J48" s="17">
        <f>IF(D47="",SUM(I47:I48)/2,AVERAGE(D47:D48))</f>
        <v>0</v>
      </c>
    </row>
    <row r="49" spans="1:10">
      <c r="A49" s="1">
        <f>'TRB Record'!A48</f>
        <v>24</v>
      </c>
      <c r="C49" s="6">
        <f>'TRB Record'!C48</f>
        <v>0</v>
      </c>
      <c r="D49" s="12"/>
      <c r="E49" s="13"/>
      <c r="F49" s="14"/>
      <c r="G49" s="14"/>
      <c r="H49" s="72">
        <f t="shared" si="0"/>
        <v>0</v>
      </c>
      <c r="I49" s="75" t="str">
        <f t="shared" si="1"/>
        <v/>
      </c>
      <c r="J49" s="17"/>
    </row>
    <row r="50" spans="1:10">
      <c r="A50" s="1" t="str">
        <f>'TRB Record'!A49</f>
        <v>replicate 24</v>
      </c>
      <c r="C50" s="6">
        <f>'TRB Record'!C49</f>
        <v>0</v>
      </c>
      <c r="D50" s="12"/>
      <c r="E50" s="13"/>
      <c r="F50" s="14"/>
      <c r="G50" s="14"/>
      <c r="H50" s="72">
        <f t="shared" si="0"/>
        <v>0</v>
      </c>
      <c r="I50" s="75" t="str">
        <f t="shared" si="1"/>
        <v/>
      </c>
      <c r="J50" s="17">
        <f>IF(D49="",SUM(I49:I50)/2,AVERAGE(D49:D50))</f>
        <v>0</v>
      </c>
    </row>
    <row r="51" spans="1:10">
      <c r="A51" s="1">
        <f>'TRB Record'!A50</f>
        <v>25</v>
      </c>
      <c r="C51" s="6">
        <f>'TRB Record'!C50</f>
        <v>0</v>
      </c>
      <c r="D51" s="12"/>
      <c r="E51" s="13"/>
      <c r="F51" s="14"/>
      <c r="G51" s="14"/>
      <c r="H51" s="72">
        <f t="shared" si="0"/>
        <v>0</v>
      </c>
      <c r="I51" s="75" t="str">
        <f t="shared" si="1"/>
        <v/>
      </c>
      <c r="J51" s="17"/>
    </row>
    <row r="52" spans="1:10">
      <c r="A52" s="1" t="str">
        <f>'TRB Record'!A51</f>
        <v>replicate 25</v>
      </c>
      <c r="C52" s="6">
        <f>'TRB Record'!C51</f>
        <v>0</v>
      </c>
      <c r="D52" s="12"/>
      <c r="E52" s="13"/>
      <c r="F52" s="14"/>
      <c r="G52" s="14"/>
      <c r="H52" s="72">
        <f t="shared" si="0"/>
        <v>0</v>
      </c>
      <c r="I52" s="75" t="str">
        <f t="shared" si="1"/>
        <v/>
      </c>
      <c r="J52" s="17">
        <f>IF(D51="",SUM(I51:I52)/2,AVERAGE(D51:D52))</f>
        <v>0</v>
      </c>
    </row>
    <row r="53" spans="1:10">
      <c r="A53" s="1">
        <f>'TRB Record'!A52</f>
        <v>26</v>
      </c>
      <c r="C53" s="6">
        <f>'TRB Record'!C52</f>
        <v>0</v>
      </c>
      <c r="D53" s="12"/>
      <c r="E53" s="13"/>
      <c r="F53" s="14"/>
      <c r="G53" s="14"/>
      <c r="H53" s="72">
        <f t="shared" si="0"/>
        <v>0</v>
      </c>
      <c r="I53" s="75" t="str">
        <f t="shared" si="1"/>
        <v/>
      </c>
      <c r="J53" s="17"/>
    </row>
    <row r="54" spans="1:10">
      <c r="A54" s="1" t="str">
        <f>'TRB Record'!A53</f>
        <v>replicate 26</v>
      </c>
      <c r="C54" s="6">
        <f>'TRB Record'!C53</f>
        <v>0</v>
      </c>
      <c r="D54" s="12"/>
      <c r="E54" s="13"/>
      <c r="F54" s="14"/>
      <c r="G54" s="14"/>
      <c r="H54" s="72">
        <f t="shared" si="0"/>
        <v>0</v>
      </c>
      <c r="I54" s="75" t="str">
        <f t="shared" si="1"/>
        <v/>
      </c>
      <c r="J54" s="17">
        <f>IF(D53="",SUM(I53:I54)/2,AVERAGE(D53:D54))</f>
        <v>0</v>
      </c>
    </row>
    <row r="55" spans="1:10">
      <c r="A55" s="1">
        <f>'TRB Record'!A54</f>
        <v>27</v>
      </c>
      <c r="C55" s="6">
        <f>'TRB Record'!C54</f>
        <v>0</v>
      </c>
      <c r="D55" s="12"/>
      <c r="E55" s="13"/>
      <c r="F55" s="14"/>
      <c r="G55" s="14"/>
      <c r="H55" s="72">
        <f t="shared" si="0"/>
        <v>0</v>
      </c>
      <c r="I55" s="75" t="str">
        <f t="shared" si="1"/>
        <v/>
      </c>
      <c r="J55" s="17"/>
    </row>
    <row r="56" spans="1:10">
      <c r="A56" s="1" t="str">
        <f>'TRB Record'!A55</f>
        <v>replicate 27</v>
      </c>
      <c r="C56" s="6">
        <f>'TRB Record'!C55</f>
        <v>0</v>
      </c>
      <c r="D56" s="12"/>
      <c r="E56" s="13"/>
      <c r="F56" s="14"/>
      <c r="G56" s="14"/>
      <c r="H56" s="72">
        <f t="shared" si="0"/>
        <v>0</v>
      </c>
      <c r="I56" s="75" t="str">
        <f t="shared" si="1"/>
        <v/>
      </c>
      <c r="J56" s="17">
        <f>IF(D55="",SUM(I55:I56)/2,AVERAGE(D55:D56))</f>
        <v>0</v>
      </c>
    </row>
    <row r="57" spans="1:10">
      <c r="A57" s="1">
        <f>'TRB Record'!A56</f>
        <v>28</v>
      </c>
      <c r="C57" s="6">
        <f>'TRB Record'!C56</f>
        <v>0</v>
      </c>
      <c r="D57" s="12"/>
      <c r="E57" s="13"/>
      <c r="F57" s="14"/>
      <c r="G57" s="14"/>
      <c r="H57" s="72">
        <f t="shared" si="0"/>
        <v>0</v>
      </c>
      <c r="I57" s="75" t="str">
        <f t="shared" si="1"/>
        <v/>
      </c>
      <c r="J57" s="17"/>
    </row>
    <row r="58" spans="1:10">
      <c r="A58" s="1" t="str">
        <f>'TRB Record'!A57</f>
        <v>replicate 28</v>
      </c>
      <c r="C58" s="6">
        <f>'TRB Record'!C57</f>
        <v>0</v>
      </c>
      <c r="D58" s="12"/>
      <c r="E58" s="13"/>
      <c r="F58" s="14"/>
      <c r="G58" s="14"/>
      <c r="H58" s="72">
        <f t="shared" si="0"/>
        <v>0</v>
      </c>
      <c r="I58" s="75" t="str">
        <f t="shared" si="1"/>
        <v/>
      </c>
      <c r="J58" s="17">
        <f>IF(D57="",SUM(I57:I58)/2,AVERAGE(D57:D58))</f>
        <v>0</v>
      </c>
    </row>
    <row r="59" spans="1:10">
      <c r="A59" s="1">
        <f>'TRB Record'!A58</f>
        <v>29</v>
      </c>
      <c r="C59" s="6">
        <f>'TRB Record'!C58</f>
        <v>0</v>
      </c>
      <c r="D59" s="12"/>
      <c r="E59" s="13"/>
      <c r="F59" s="14"/>
      <c r="G59" s="14"/>
      <c r="H59" s="72">
        <f t="shared" si="0"/>
        <v>0</v>
      </c>
      <c r="I59" s="75" t="str">
        <f t="shared" si="1"/>
        <v/>
      </c>
      <c r="J59" s="17"/>
    </row>
    <row r="60" spans="1:10">
      <c r="A60" s="1" t="str">
        <f>'TRB Record'!A59</f>
        <v>replicate 29</v>
      </c>
      <c r="C60" s="6">
        <f>'TRB Record'!C59</f>
        <v>0</v>
      </c>
      <c r="D60" s="12"/>
      <c r="E60" s="13"/>
      <c r="F60" s="14"/>
      <c r="G60" s="14"/>
      <c r="H60" s="72">
        <f t="shared" si="0"/>
        <v>0</v>
      </c>
      <c r="I60" s="75" t="str">
        <f t="shared" si="1"/>
        <v/>
      </c>
      <c r="J60" s="17">
        <f>IF(D59="",SUM(I59:I60)/2,AVERAGE(D59:D60))</f>
        <v>0</v>
      </c>
    </row>
    <row r="61" spans="1:10">
      <c r="A61" s="1">
        <f>'TRB Record'!A60</f>
        <v>30</v>
      </c>
      <c r="C61" s="6">
        <f>'TRB Record'!C60</f>
        <v>0</v>
      </c>
      <c r="D61" s="12"/>
      <c r="E61" s="13"/>
      <c r="F61" s="14"/>
      <c r="G61" s="14"/>
      <c r="H61" s="72">
        <f t="shared" si="0"/>
        <v>0</v>
      </c>
      <c r="I61" s="75" t="str">
        <f t="shared" si="1"/>
        <v/>
      </c>
      <c r="J61" s="17"/>
    </row>
    <row r="62" spans="1:10">
      <c r="A62" s="1" t="str">
        <f>'TRB Record'!A61</f>
        <v>replicate 30</v>
      </c>
      <c r="C62" s="6">
        <f>'TRB Record'!C61</f>
        <v>0</v>
      </c>
      <c r="D62" s="12"/>
      <c r="E62" s="13"/>
      <c r="F62" s="14"/>
      <c r="G62" s="14"/>
      <c r="H62" s="72">
        <f t="shared" si="0"/>
        <v>0</v>
      </c>
      <c r="I62" s="75" t="str">
        <f t="shared" si="1"/>
        <v/>
      </c>
      <c r="J62" s="17">
        <f>IF(D61="",SUM(I61:I62)/2,AVERAGE(D61:D62))</f>
        <v>0</v>
      </c>
    </row>
  </sheetData>
  <sheetProtection sheet="1" objects="1" scenarios="1"/>
  <mergeCells count="2">
    <mergeCell ref="E1:I1"/>
    <mergeCell ref="C1:D1"/>
  </mergeCells>
  <phoneticPr fontId="0" type="noConversion"/>
  <printOptions gridLines="1"/>
  <pageMargins left="0.75" right="0.75" top="1" bottom="1" header="0.5" footer="0.5"/>
  <pageSetup paperSize="0" scale="86" fitToHeight="5" orientation="landscape" horizontalDpi="4294967292" verticalDpi="4294967292"/>
  <headerFooter alignWithMargins="0">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9E11-4EA2-400B-A790-1C5DC00364BF}">
  <sheetPr codeName="Sheet2">
    <pageSetUpPr fitToPage="1"/>
  </sheetPr>
  <dimension ref="A1:K61"/>
  <sheetViews>
    <sheetView workbookViewId="0">
      <pane xSplit="2" ySplit="1" topLeftCell="C2" activePane="bottomRight" state="frozen"/>
      <selection pane="bottomRight" activeCell="F5" sqref="F5"/>
      <selection pane="bottomLeft" activeCell="A62" sqref="A62:IV213"/>
      <selection pane="topRight" activeCell="A62" sqref="A62:IV213"/>
    </sheetView>
  </sheetViews>
  <sheetFormatPr defaultColWidth="10.85546875" defaultRowHeight="12"/>
  <cols>
    <col min="1" max="1" width="10.85546875" style="5" customWidth="1"/>
    <col min="2" max="2" width="13" style="2" bestFit="1" customWidth="1"/>
    <col min="3" max="3" width="16.42578125" style="6" customWidth="1"/>
    <col min="4" max="5" width="8.28515625" style="2" customWidth="1"/>
    <col min="6" max="6" width="8.28515625" style="42" customWidth="1"/>
    <col min="7" max="7" width="8.28515625" style="6" customWidth="1"/>
    <col min="8" max="8" width="8.28515625" style="2" customWidth="1"/>
    <col min="9" max="11" width="8.28515625" style="1" customWidth="1"/>
    <col min="12" max="16384" width="10.85546875" style="5"/>
  </cols>
  <sheetData>
    <row r="1" spans="1:11" s="9" customFormat="1" ht="87.75">
      <c r="A1" s="9" t="s">
        <v>0</v>
      </c>
      <c r="B1" s="60" t="s">
        <v>4</v>
      </c>
      <c r="C1" s="10" t="s">
        <v>48</v>
      </c>
      <c r="D1" s="60" t="s">
        <v>55</v>
      </c>
      <c r="E1" s="60" t="s">
        <v>56</v>
      </c>
      <c r="F1" s="10" t="s">
        <v>49</v>
      </c>
      <c r="G1" s="10" t="s">
        <v>57</v>
      </c>
      <c r="H1" s="60" t="s">
        <v>58</v>
      </c>
      <c r="I1" s="9" t="s">
        <v>59</v>
      </c>
      <c r="J1" s="9" t="s">
        <v>60</v>
      </c>
      <c r="K1" s="9" t="s">
        <v>61</v>
      </c>
    </row>
    <row r="2" spans="1:11">
      <c r="A2" s="5">
        <f>'TRB Record'!A2</f>
        <v>1</v>
      </c>
      <c r="C2" s="6">
        <f>'TRB Record'!C2</f>
        <v>0</v>
      </c>
      <c r="D2" s="31"/>
      <c r="E2" s="31"/>
      <c r="F2" s="88">
        <f>'% solids whole biomass'!J4</f>
        <v>0</v>
      </c>
      <c r="G2" s="16">
        <f t="shared" ref="G2:G33" si="0">(F2/100)*E2</f>
        <v>0</v>
      </c>
      <c r="H2" s="31"/>
      <c r="I2" s="1">
        <f t="shared" ref="I2:I33" si="1">H2-D2</f>
        <v>0</v>
      </c>
      <c r="J2" s="17">
        <f>IF(G2=0,0,I2/G2*100)</f>
        <v>0</v>
      </c>
      <c r="K2" s="17"/>
    </row>
    <row r="3" spans="1:11">
      <c r="A3" s="5" t="str">
        <f>'TRB Record'!A3</f>
        <v>replicate 1</v>
      </c>
      <c r="C3" s="6">
        <f>'TRB Record'!C3</f>
        <v>0</v>
      </c>
      <c r="D3" s="31"/>
      <c r="E3" s="31"/>
      <c r="F3" s="88">
        <f>'% solids whole biomass'!J4</f>
        <v>0</v>
      </c>
      <c r="G3" s="16">
        <f t="shared" si="0"/>
        <v>0</v>
      </c>
      <c r="H3" s="31"/>
      <c r="I3" s="1">
        <f t="shared" si="1"/>
        <v>0</v>
      </c>
      <c r="J3" s="17">
        <f t="shared" ref="J3:J61" si="2">IF(G3=0,0,I3/G3*100)</f>
        <v>0</v>
      </c>
      <c r="K3" s="17">
        <f>AVERAGE(J2:J3)</f>
        <v>0</v>
      </c>
    </row>
    <row r="4" spans="1:11">
      <c r="A4" s="5">
        <f>'TRB Record'!A4</f>
        <v>2</v>
      </c>
      <c r="C4" s="6">
        <f>'TRB Record'!C4</f>
        <v>0</v>
      </c>
      <c r="D4" s="31"/>
      <c r="E4" s="31"/>
      <c r="F4" s="88">
        <f>'% solids whole biomass'!J6</f>
        <v>0</v>
      </c>
      <c r="G4" s="16">
        <f t="shared" si="0"/>
        <v>0</v>
      </c>
      <c r="H4" s="31"/>
      <c r="I4" s="1">
        <f t="shared" si="1"/>
        <v>0</v>
      </c>
      <c r="J4" s="17">
        <f t="shared" si="2"/>
        <v>0</v>
      </c>
      <c r="K4" s="17"/>
    </row>
    <row r="5" spans="1:11">
      <c r="A5" s="5" t="str">
        <f>'TRB Record'!A5</f>
        <v>replicate 2</v>
      </c>
      <c r="C5" s="6">
        <f>'TRB Record'!C5</f>
        <v>0</v>
      </c>
      <c r="D5" s="31"/>
      <c r="E5" s="31"/>
      <c r="F5" s="88">
        <f>'% solids whole biomass'!J6</f>
        <v>0</v>
      </c>
      <c r="G5" s="16">
        <f t="shared" si="0"/>
        <v>0</v>
      </c>
      <c r="H5" s="31"/>
      <c r="I5" s="1">
        <f t="shared" si="1"/>
        <v>0</v>
      </c>
      <c r="J5" s="17">
        <f t="shared" si="2"/>
        <v>0</v>
      </c>
      <c r="K5" s="17">
        <f>AVERAGE(J4:J5)</f>
        <v>0</v>
      </c>
    </row>
    <row r="6" spans="1:11">
      <c r="A6" s="5">
        <f>'TRB Record'!A6</f>
        <v>3</v>
      </c>
      <c r="C6" s="6">
        <f>'TRB Record'!C6</f>
        <v>0</v>
      </c>
      <c r="D6" s="31"/>
      <c r="E6" s="31"/>
      <c r="F6" s="88">
        <f>'% solids whole biomass'!J8</f>
        <v>0</v>
      </c>
      <c r="G6" s="16">
        <f t="shared" si="0"/>
        <v>0</v>
      </c>
      <c r="H6" s="31"/>
      <c r="I6" s="1">
        <f t="shared" si="1"/>
        <v>0</v>
      </c>
      <c r="J6" s="17">
        <f t="shared" si="2"/>
        <v>0</v>
      </c>
      <c r="K6" s="17"/>
    </row>
    <row r="7" spans="1:11">
      <c r="A7" s="5" t="str">
        <f>'TRB Record'!A7</f>
        <v>replicate 3</v>
      </c>
      <c r="C7" s="6">
        <f>'TRB Record'!C7</f>
        <v>0</v>
      </c>
      <c r="D7" s="31"/>
      <c r="E7" s="31"/>
      <c r="F7" s="88">
        <f>'% solids whole biomass'!J8</f>
        <v>0</v>
      </c>
      <c r="G7" s="16">
        <f t="shared" si="0"/>
        <v>0</v>
      </c>
      <c r="H7" s="31"/>
      <c r="I7" s="1">
        <f t="shared" si="1"/>
        <v>0</v>
      </c>
      <c r="J7" s="17">
        <f t="shared" si="2"/>
        <v>0</v>
      </c>
      <c r="K7" s="17">
        <f>AVERAGE(J6:J7)</f>
        <v>0</v>
      </c>
    </row>
    <row r="8" spans="1:11">
      <c r="A8" s="5">
        <f>'TRB Record'!A8</f>
        <v>4</v>
      </c>
      <c r="C8" s="6">
        <f>'TRB Record'!C8</f>
        <v>0</v>
      </c>
      <c r="D8" s="31"/>
      <c r="E8" s="31"/>
      <c r="F8" s="88">
        <f>'% solids whole biomass'!J10</f>
        <v>0</v>
      </c>
      <c r="G8" s="16">
        <f t="shared" si="0"/>
        <v>0</v>
      </c>
      <c r="H8" s="31"/>
      <c r="I8" s="1">
        <f t="shared" si="1"/>
        <v>0</v>
      </c>
      <c r="J8" s="17">
        <f t="shared" si="2"/>
        <v>0</v>
      </c>
      <c r="K8" s="17"/>
    </row>
    <row r="9" spans="1:11">
      <c r="A9" s="5" t="str">
        <f>'TRB Record'!A9</f>
        <v>replicate 4</v>
      </c>
      <c r="C9" s="6">
        <f>'TRB Record'!C9</f>
        <v>0</v>
      </c>
      <c r="D9" s="31"/>
      <c r="E9" s="31"/>
      <c r="F9" s="88">
        <f>'% solids whole biomass'!J10</f>
        <v>0</v>
      </c>
      <c r="G9" s="16">
        <f t="shared" si="0"/>
        <v>0</v>
      </c>
      <c r="H9" s="31"/>
      <c r="I9" s="1">
        <f t="shared" si="1"/>
        <v>0</v>
      </c>
      <c r="J9" s="17">
        <f t="shared" si="2"/>
        <v>0</v>
      </c>
      <c r="K9" s="17">
        <f>AVERAGE(J8:J9)</f>
        <v>0</v>
      </c>
    </row>
    <row r="10" spans="1:11">
      <c r="A10" s="5">
        <f>'TRB Record'!A10</f>
        <v>5</v>
      </c>
      <c r="C10" s="6">
        <f>'TRB Record'!C10</f>
        <v>0</v>
      </c>
      <c r="D10" s="31"/>
      <c r="E10" s="31"/>
      <c r="F10" s="88">
        <f>'% solids whole biomass'!J12</f>
        <v>0</v>
      </c>
      <c r="G10" s="16">
        <f t="shared" si="0"/>
        <v>0</v>
      </c>
      <c r="H10" s="31"/>
      <c r="I10" s="1">
        <f t="shared" si="1"/>
        <v>0</v>
      </c>
      <c r="J10" s="17">
        <f t="shared" si="2"/>
        <v>0</v>
      </c>
      <c r="K10" s="17"/>
    </row>
    <row r="11" spans="1:11">
      <c r="A11" s="5" t="str">
        <f>'TRB Record'!A11</f>
        <v>replicate 5</v>
      </c>
      <c r="C11" s="6">
        <f>'TRB Record'!C11</f>
        <v>0</v>
      </c>
      <c r="D11" s="31"/>
      <c r="E11" s="31"/>
      <c r="F11" s="88">
        <f>'% solids whole biomass'!J12</f>
        <v>0</v>
      </c>
      <c r="G11" s="16">
        <f t="shared" si="0"/>
        <v>0</v>
      </c>
      <c r="H11" s="31"/>
      <c r="I11" s="1">
        <f t="shared" si="1"/>
        <v>0</v>
      </c>
      <c r="J11" s="17">
        <f t="shared" si="2"/>
        <v>0</v>
      </c>
      <c r="K11" s="17">
        <f>AVERAGE(J10:J11)</f>
        <v>0</v>
      </c>
    </row>
    <row r="12" spans="1:11">
      <c r="A12" s="5">
        <f>'TRB Record'!A12</f>
        <v>6</v>
      </c>
      <c r="C12" s="6">
        <f>'TRB Record'!C12</f>
        <v>0</v>
      </c>
      <c r="D12" s="31"/>
      <c r="E12" s="31"/>
      <c r="F12" s="88">
        <f>'% solids whole biomass'!J14</f>
        <v>0</v>
      </c>
      <c r="G12" s="16">
        <f t="shared" si="0"/>
        <v>0</v>
      </c>
      <c r="H12" s="31"/>
      <c r="I12" s="1">
        <f t="shared" si="1"/>
        <v>0</v>
      </c>
      <c r="J12" s="17">
        <f t="shared" si="2"/>
        <v>0</v>
      </c>
      <c r="K12" s="17"/>
    </row>
    <row r="13" spans="1:11">
      <c r="A13" s="5" t="str">
        <f>'TRB Record'!A13</f>
        <v>replicate 6</v>
      </c>
      <c r="C13" s="6">
        <f>'TRB Record'!C13</f>
        <v>0</v>
      </c>
      <c r="D13" s="31"/>
      <c r="E13" s="31"/>
      <c r="F13" s="88">
        <f>'% solids whole biomass'!J14</f>
        <v>0</v>
      </c>
      <c r="G13" s="16">
        <f t="shared" si="0"/>
        <v>0</v>
      </c>
      <c r="H13" s="31"/>
      <c r="I13" s="1">
        <f t="shared" si="1"/>
        <v>0</v>
      </c>
      <c r="J13" s="17">
        <f t="shared" si="2"/>
        <v>0</v>
      </c>
      <c r="K13" s="17">
        <f>AVERAGE(J12:J13)</f>
        <v>0</v>
      </c>
    </row>
    <row r="14" spans="1:11">
      <c r="A14" s="5">
        <f>'TRB Record'!A14</f>
        <v>7</v>
      </c>
      <c r="C14" s="6">
        <f>'TRB Record'!C14</f>
        <v>0</v>
      </c>
      <c r="D14" s="31"/>
      <c r="E14" s="31"/>
      <c r="F14" s="88">
        <f>'% solids whole biomass'!J16</f>
        <v>0</v>
      </c>
      <c r="G14" s="16">
        <f t="shared" si="0"/>
        <v>0</v>
      </c>
      <c r="H14" s="31"/>
      <c r="I14" s="1">
        <f t="shared" si="1"/>
        <v>0</v>
      </c>
      <c r="J14" s="17">
        <f t="shared" si="2"/>
        <v>0</v>
      </c>
      <c r="K14" s="17"/>
    </row>
    <row r="15" spans="1:11">
      <c r="A15" s="5" t="str">
        <f>'TRB Record'!A15</f>
        <v>replicate 7</v>
      </c>
      <c r="C15" s="6">
        <f>'TRB Record'!C15</f>
        <v>0</v>
      </c>
      <c r="D15" s="31"/>
      <c r="E15" s="31"/>
      <c r="F15" s="88">
        <f>'% solids whole biomass'!J16</f>
        <v>0</v>
      </c>
      <c r="G15" s="16">
        <f t="shared" si="0"/>
        <v>0</v>
      </c>
      <c r="H15" s="31"/>
      <c r="I15" s="1">
        <f t="shared" si="1"/>
        <v>0</v>
      </c>
      <c r="J15" s="17">
        <f t="shared" si="2"/>
        <v>0</v>
      </c>
      <c r="K15" s="17">
        <f>AVERAGE(J14:J15)</f>
        <v>0</v>
      </c>
    </row>
    <row r="16" spans="1:11">
      <c r="A16" s="5">
        <f>'TRB Record'!A16</f>
        <v>8</v>
      </c>
      <c r="C16" s="6">
        <f>'TRB Record'!C16</f>
        <v>0</v>
      </c>
      <c r="D16" s="31"/>
      <c r="E16" s="31"/>
      <c r="F16" s="88">
        <f>'% solids whole biomass'!J18</f>
        <v>0</v>
      </c>
      <c r="G16" s="16">
        <f t="shared" si="0"/>
        <v>0</v>
      </c>
      <c r="H16" s="31"/>
      <c r="I16" s="1">
        <f t="shared" si="1"/>
        <v>0</v>
      </c>
      <c r="J16" s="17">
        <f t="shared" si="2"/>
        <v>0</v>
      </c>
      <c r="K16" s="17"/>
    </row>
    <row r="17" spans="1:11">
      <c r="A17" s="5" t="str">
        <f>'TRB Record'!A17</f>
        <v>replicate 8</v>
      </c>
      <c r="C17" s="6">
        <f>'TRB Record'!C17</f>
        <v>0</v>
      </c>
      <c r="D17" s="31"/>
      <c r="E17" s="31"/>
      <c r="F17" s="88">
        <f>'% solids whole biomass'!J18</f>
        <v>0</v>
      </c>
      <c r="G17" s="16">
        <f t="shared" si="0"/>
        <v>0</v>
      </c>
      <c r="H17" s="31"/>
      <c r="I17" s="1">
        <f t="shared" si="1"/>
        <v>0</v>
      </c>
      <c r="J17" s="17">
        <f t="shared" si="2"/>
        <v>0</v>
      </c>
      <c r="K17" s="17">
        <f>AVERAGE(J16:J17)</f>
        <v>0</v>
      </c>
    </row>
    <row r="18" spans="1:11">
      <c r="A18" s="5">
        <f>'TRB Record'!A18</f>
        <v>9</v>
      </c>
      <c r="C18" s="6">
        <f>'TRB Record'!C18</f>
        <v>0</v>
      </c>
      <c r="D18" s="31"/>
      <c r="E18" s="31"/>
      <c r="F18" s="88">
        <f>'% solids whole biomass'!J20</f>
        <v>0</v>
      </c>
      <c r="G18" s="16">
        <f t="shared" si="0"/>
        <v>0</v>
      </c>
      <c r="H18" s="31"/>
      <c r="I18" s="1">
        <f t="shared" si="1"/>
        <v>0</v>
      </c>
      <c r="J18" s="17">
        <f t="shared" si="2"/>
        <v>0</v>
      </c>
      <c r="K18" s="17"/>
    </row>
    <row r="19" spans="1:11">
      <c r="A19" s="5" t="str">
        <f>'TRB Record'!A19</f>
        <v>replicate 9</v>
      </c>
      <c r="C19" s="6">
        <f>'TRB Record'!C19</f>
        <v>0</v>
      </c>
      <c r="D19" s="31"/>
      <c r="E19" s="31"/>
      <c r="F19" s="88">
        <f>'% solids whole biomass'!J20</f>
        <v>0</v>
      </c>
      <c r="G19" s="16">
        <f t="shared" si="0"/>
        <v>0</v>
      </c>
      <c r="H19" s="31"/>
      <c r="I19" s="1">
        <f t="shared" si="1"/>
        <v>0</v>
      </c>
      <c r="J19" s="17">
        <f t="shared" si="2"/>
        <v>0</v>
      </c>
      <c r="K19" s="17">
        <f>AVERAGE(J18:J19)</f>
        <v>0</v>
      </c>
    </row>
    <row r="20" spans="1:11">
      <c r="A20" s="5">
        <f>'TRB Record'!A20</f>
        <v>10</v>
      </c>
      <c r="C20" s="6">
        <f>'TRB Record'!C20</f>
        <v>0</v>
      </c>
      <c r="D20" s="31"/>
      <c r="E20" s="31"/>
      <c r="F20" s="88">
        <f>'% solids whole biomass'!J22</f>
        <v>0</v>
      </c>
      <c r="G20" s="16">
        <f t="shared" si="0"/>
        <v>0</v>
      </c>
      <c r="H20" s="31"/>
      <c r="I20" s="1">
        <f t="shared" si="1"/>
        <v>0</v>
      </c>
      <c r="J20" s="17">
        <f t="shared" si="2"/>
        <v>0</v>
      </c>
      <c r="K20" s="17"/>
    </row>
    <row r="21" spans="1:11">
      <c r="A21" s="5" t="str">
        <f>'TRB Record'!A21</f>
        <v>replicate 10</v>
      </c>
      <c r="C21" s="6">
        <f>'TRB Record'!C21</f>
        <v>0</v>
      </c>
      <c r="D21" s="31"/>
      <c r="E21" s="31"/>
      <c r="F21" s="88">
        <f>'% solids whole biomass'!J22</f>
        <v>0</v>
      </c>
      <c r="G21" s="16">
        <f t="shared" si="0"/>
        <v>0</v>
      </c>
      <c r="H21" s="31"/>
      <c r="I21" s="1">
        <f t="shared" si="1"/>
        <v>0</v>
      </c>
      <c r="J21" s="17">
        <f t="shared" si="2"/>
        <v>0</v>
      </c>
      <c r="K21" s="17">
        <f>AVERAGE(J20:J21)</f>
        <v>0</v>
      </c>
    </row>
    <row r="22" spans="1:11">
      <c r="A22" s="5">
        <f>'TRB Record'!A22</f>
        <v>11</v>
      </c>
      <c r="C22" s="6">
        <f>'TRB Record'!C22</f>
        <v>0</v>
      </c>
      <c r="D22" s="31"/>
      <c r="E22" s="31"/>
      <c r="F22" s="88">
        <f>'% solids whole biomass'!J24</f>
        <v>0</v>
      </c>
      <c r="G22" s="16">
        <f t="shared" si="0"/>
        <v>0</v>
      </c>
      <c r="H22" s="31"/>
      <c r="I22" s="1">
        <f t="shared" si="1"/>
        <v>0</v>
      </c>
      <c r="J22" s="17">
        <f t="shared" si="2"/>
        <v>0</v>
      </c>
      <c r="K22" s="17"/>
    </row>
    <row r="23" spans="1:11">
      <c r="A23" s="5" t="str">
        <f>'TRB Record'!A23</f>
        <v>replicate 11</v>
      </c>
      <c r="C23" s="6">
        <f>'TRB Record'!C23</f>
        <v>0</v>
      </c>
      <c r="D23" s="31"/>
      <c r="E23" s="31"/>
      <c r="F23" s="88">
        <f>'% solids whole biomass'!J24</f>
        <v>0</v>
      </c>
      <c r="G23" s="16">
        <f t="shared" si="0"/>
        <v>0</v>
      </c>
      <c r="H23" s="31"/>
      <c r="I23" s="1">
        <f t="shared" si="1"/>
        <v>0</v>
      </c>
      <c r="J23" s="17">
        <f t="shared" si="2"/>
        <v>0</v>
      </c>
      <c r="K23" s="17">
        <f>AVERAGE(J22:J23)</f>
        <v>0</v>
      </c>
    </row>
    <row r="24" spans="1:11">
      <c r="A24" s="5">
        <f>'TRB Record'!A24</f>
        <v>12</v>
      </c>
      <c r="C24" s="6">
        <f>'TRB Record'!C24</f>
        <v>0</v>
      </c>
      <c r="D24" s="31"/>
      <c r="E24" s="31"/>
      <c r="F24" s="88">
        <f>'% solids whole biomass'!J26</f>
        <v>0</v>
      </c>
      <c r="G24" s="16">
        <f t="shared" si="0"/>
        <v>0</v>
      </c>
      <c r="H24" s="31"/>
      <c r="I24" s="1">
        <f t="shared" si="1"/>
        <v>0</v>
      </c>
      <c r="J24" s="17">
        <f t="shared" si="2"/>
        <v>0</v>
      </c>
      <c r="K24" s="17"/>
    </row>
    <row r="25" spans="1:11">
      <c r="A25" s="5" t="str">
        <f>'TRB Record'!A25</f>
        <v>replicate 12</v>
      </c>
      <c r="C25" s="6">
        <f>'TRB Record'!C25</f>
        <v>0</v>
      </c>
      <c r="D25" s="31"/>
      <c r="E25" s="31"/>
      <c r="F25" s="88">
        <f>'% solids whole biomass'!J26</f>
        <v>0</v>
      </c>
      <c r="G25" s="16">
        <f t="shared" si="0"/>
        <v>0</v>
      </c>
      <c r="H25" s="31"/>
      <c r="I25" s="1">
        <f t="shared" si="1"/>
        <v>0</v>
      </c>
      <c r="J25" s="17">
        <f t="shared" si="2"/>
        <v>0</v>
      </c>
      <c r="K25" s="17">
        <f>AVERAGE(J24:J25)</f>
        <v>0</v>
      </c>
    </row>
    <row r="26" spans="1:11">
      <c r="A26" s="5">
        <f>'TRB Record'!A26</f>
        <v>13</v>
      </c>
      <c r="C26" s="6">
        <f>'TRB Record'!C26</f>
        <v>0</v>
      </c>
      <c r="D26" s="31"/>
      <c r="E26" s="31"/>
      <c r="F26" s="88">
        <f>'% solids whole biomass'!J28</f>
        <v>0</v>
      </c>
      <c r="G26" s="16">
        <f t="shared" si="0"/>
        <v>0</v>
      </c>
      <c r="H26" s="31"/>
      <c r="I26" s="1">
        <f t="shared" si="1"/>
        <v>0</v>
      </c>
      <c r="J26" s="17">
        <f t="shared" si="2"/>
        <v>0</v>
      </c>
      <c r="K26" s="17"/>
    </row>
    <row r="27" spans="1:11">
      <c r="A27" s="5" t="str">
        <f>'TRB Record'!A27</f>
        <v>replicate 13</v>
      </c>
      <c r="C27" s="6">
        <f>'TRB Record'!C27</f>
        <v>0</v>
      </c>
      <c r="D27" s="31"/>
      <c r="E27" s="31"/>
      <c r="F27" s="88">
        <f>'% solids whole biomass'!J28</f>
        <v>0</v>
      </c>
      <c r="G27" s="16">
        <f t="shared" si="0"/>
        <v>0</v>
      </c>
      <c r="H27" s="31"/>
      <c r="I27" s="1">
        <f t="shared" si="1"/>
        <v>0</v>
      </c>
      <c r="J27" s="17">
        <f t="shared" si="2"/>
        <v>0</v>
      </c>
      <c r="K27" s="17">
        <f>AVERAGE(J26:J27)</f>
        <v>0</v>
      </c>
    </row>
    <row r="28" spans="1:11">
      <c r="A28" s="5">
        <f>'TRB Record'!A28</f>
        <v>14</v>
      </c>
      <c r="C28" s="6">
        <f>'TRB Record'!C28</f>
        <v>0</v>
      </c>
      <c r="D28" s="31"/>
      <c r="E28" s="31"/>
      <c r="F28" s="88">
        <f>'% solids whole biomass'!J30</f>
        <v>0</v>
      </c>
      <c r="G28" s="16">
        <f t="shared" si="0"/>
        <v>0</v>
      </c>
      <c r="H28" s="31"/>
      <c r="I28" s="1">
        <f t="shared" si="1"/>
        <v>0</v>
      </c>
      <c r="J28" s="17">
        <f t="shared" si="2"/>
        <v>0</v>
      </c>
      <c r="K28" s="17"/>
    </row>
    <row r="29" spans="1:11">
      <c r="A29" s="5" t="str">
        <f>'TRB Record'!A29</f>
        <v>replicate 14</v>
      </c>
      <c r="C29" s="6">
        <f>'TRB Record'!C29</f>
        <v>0</v>
      </c>
      <c r="D29" s="31"/>
      <c r="E29" s="31"/>
      <c r="F29" s="88">
        <f>'% solids whole biomass'!J30</f>
        <v>0</v>
      </c>
      <c r="G29" s="16">
        <f t="shared" si="0"/>
        <v>0</v>
      </c>
      <c r="H29" s="31"/>
      <c r="I29" s="1">
        <f t="shared" si="1"/>
        <v>0</v>
      </c>
      <c r="J29" s="17">
        <f t="shared" si="2"/>
        <v>0</v>
      </c>
      <c r="K29" s="17">
        <f>AVERAGE(J28:J29)</f>
        <v>0</v>
      </c>
    </row>
    <row r="30" spans="1:11">
      <c r="A30" s="5">
        <f>'TRB Record'!A30</f>
        <v>15</v>
      </c>
      <c r="C30" s="6">
        <f>'TRB Record'!C30</f>
        <v>0</v>
      </c>
      <c r="D30" s="31"/>
      <c r="E30" s="31"/>
      <c r="F30" s="88">
        <f>'% solids whole biomass'!J32</f>
        <v>0</v>
      </c>
      <c r="G30" s="16">
        <f t="shared" si="0"/>
        <v>0</v>
      </c>
      <c r="H30" s="31"/>
      <c r="I30" s="1">
        <f t="shared" si="1"/>
        <v>0</v>
      </c>
      <c r="J30" s="17">
        <f t="shared" si="2"/>
        <v>0</v>
      </c>
      <c r="K30" s="17"/>
    </row>
    <row r="31" spans="1:11">
      <c r="A31" s="5" t="str">
        <f>'TRB Record'!A31</f>
        <v>replicate 15</v>
      </c>
      <c r="C31" s="6">
        <f>'TRB Record'!C31</f>
        <v>0</v>
      </c>
      <c r="D31" s="31"/>
      <c r="E31" s="31"/>
      <c r="F31" s="88">
        <f>'% solids whole biomass'!J32</f>
        <v>0</v>
      </c>
      <c r="G31" s="16">
        <f t="shared" si="0"/>
        <v>0</v>
      </c>
      <c r="H31" s="31"/>
      <c r="I31" s="1">
        <f t="shared" si="1"/>
        <v>0</v>
      </c>
      <c r="J31" s="17">
        <f t="shared" si="2"/>
        <v>0</v>
      </c>
      <c r="K31" s="17">
        <f>AVERAGE(J30:J31)</f>
        <v>0</v>
      </c>
    </row>
    <row r="32" spans="1:11">
      <c r="A32" s="5">
        <f>'TRB Record'!A32</f>
        <v>16</v>
      </c>
      <c r="C32" s="6">
        <f>'TRB Record'!C32</f>
        <v>0</v>
      </c>
      <c r="D32" s="31"/>
      <c r="E32" s="31"/>
      <c r="F32" s="88">
        <f>'% solids whole biomass'!J34</f>
        <v>0</v>
      </c>
      <c r="G32" s="16">
        <f t="shared" si="0"/>
        <v>0</v>
      </c>
      <c r="H32" s="31"/>
      <c r="I32" s="1">
        <f t="shared" si="1"/>
        <v>0</v>
      </c>
      <c r="J32" s="17">
        <f t="shared" si="2"/>
        <v>0</v>
      </c>
      <c r="K32" s="17"/>
    </row>
    <row r="33" spans="1:11">
      <c r="A33" s="5" t="str">
        <f>'TRB Record'!A33</f>
        <v>replicate 16</v>
      </c>
      <c r="C33" s="6">
        <f>'TRB Record'!C33</f>
        <v>0</v>
      </c>
      <c r="D33" s="31"/>
      <c r="E33" s="31"/>
      <c r="F33" s="88">
        <f>'% solids whole biomass'!J34</f>
        <v>0</v>
      </c>
      <c r="G33" s="16">
        <f t="shared" si="0"/>
        <v>0</v>
      </c>
      <c r="H33" s="31"/>
      <c r="I33" s="1">
        <f t="shared" si="1"/>
        <v>0</v>
      </c>
      <c r="J33" s="17">
        <f t="shared" si="2"/>
        <v>0</v>
      </c>
      <c r="K33" s="17">
        <f>AVERAGE(J32:J33)</f>
        <v>0</v>
      </c>
    </row>
    <row r="34" spans="1:11">
      <c r="A34" s="5">
        <f>'TRB Record'!A34</f>
        <v>17</v>
      </c>
      <c r="C34" s="6">
        <f>'TRB Record'!C34</f>
        <v>0</v>
      </c>
      <c r="D34" s="31"/>
      <c r="E34" s="31"/>
      <c r="F34" s="88">
        <f>'% solids whole biomass'!J36</f>
        <v>0</v>
      </c>
      <c r="G34" s="16">
        <f t="shared" ref="G34:G61" si="3">(F34/100)*E34</f>
        <v>0</v>
      </c>
      <c r="H34" s="31"/>
      <c r="I34" s="1">
        <f t="shared" ref="I34:I61" si="4">H34-D34</f>
        <v>0</v>
      </c>
      <c r="J34" s="17">
        <f t="shared" si="2"/>
        <v>0</v>
      </c>
      <c r="K34" s="17"/>
    </row>
    <row r="35" spans="1:11">
      <c r="A35" s="5" t="str">
        <f>'TRB Record'!A35</f>
        <v>replicate 17</v>
      </c>
      <c r="C35" s="6">
        <f>'TRB Record'!C35</f>
        <v>0</v>
      </c>
      <c r="D35" s="31"/>
      <c r="E35" s="31"/>
      <c r="F35" s="88">
        <f>'% solids whole biomass'!J36</f>
        <v>0</v>
      </c>
      <c r="G35" s="16">
        <f t="shared" si="3"/>
        <v>0</v>
      </c>
      <c r="H35" s="31"/>
      <c r="I35" s="1">
        <f t="shared" si="4"/>
        <v>0</v>
      </c>
      <c r="J35" s="17">
        <f t="shared" si="2"/>
        <v>0</v>
      </c>
      <c r="K35" s="17">
        <f>AVERAGE(J34:J35)</f>
        <v>0</v>
      </c>
    </row>
    <row r="36" spans="1:11">
      <c r="A36" s="5">
        <f>'TRB Record'!A36</f>
        <v>18</v>
      </c>
      <c r="C36" s="6">
        <f>'TRB Record'!C36</f>
        <v>0</v>
      </c>
      <c r="D36" s="31"/>
      <c r="E36" s="31"/>
      <c r="F36" s="88">
        <f>'% solids whole biomass'!J38</f>
        <v>0</v>
      </c>
      <c r="G36" s="16">
        <f t="shared" si="3"/>
        <v>0</v>
      </c>
      <c r="H36" s="31"/>
      <c r="I36" s="1">
        <f t="shared" si="4"/>
        <v>0</v>
      </c>
      <c r="J36" s="17">
        <f t="shared" si="2"/>
        <v>0</v>
      </c>
      <c r="K36" s="17"/>
    </row>
    <row r="37" spans="1:11">
      <c r="A37" s="5" t="str">
        <f>'TRB Record'!A37</f>
        <v>replicate 18</v>
      </c>
      <c r="C37" s="6">
        <f>'TRB Record'!C37</f>
        <v>0</v>
      </c>
      <c r="D37" s="31"/>
      <c r="E37" s="31"/>
      <c r="F37" s="88">
        <f>'% solids whole biomass'!J38</f>
        <v>0</v>
      </c>
      <c r="G37" s="16">
        <f t="shared" si="3"/>
        <v>0</v>
      </c>
      <c r="H37" s="31"/>
      <c r="I37" s="1">
        <f t="shared" si="4"/>
        <v>0</v>
      </c>
      <c r="J37" s="17">
        <f t="shared" si="2"/>
        <v>0</v>
      </c>
      <c r="K37" s="17">
        <f>AVERAGE(J36:J37)</f>
        <v>0</v>
      </c>
    </row>
    <row r="38" spans="1:11">
      <c r="A38" s="5">
        <f>'TRB Record'!A38</f>
        <v>19</v>
      </c>
      <c r="C38" s="6">
        <f>'TRB Record'!C38</f>
        <v>0</v>
      </c>
      <c r="D38" s="31"/>
      <c r="E38" s="31"/>
      <c r="F38" s="88">
        <f>'% solids whole biomass'!J40</f>
        <v>0</v>
      </c>
      <c r="G38" s="16">
        <f t="shared" si="3"/>
        <v>0</v>
      </c>
      <c r="H38" s="31"/>
      <c r="I38" s="1">
        <f t="shared" si="4"/>
        <v>0</v>
      </c>
      <c r="J38" s="17">
        <f t="shared" si="2"/>
        <v>0</v>
      </c>
      <c r="K38" s="17"/>
    </row>
    <row r="39" spans="1:11">
      <c r="A39" s="5" t="str">
        <f>'TRB Record'!A39</f>
        <v>replicate 19</v>
      </c>
      <c r="C39" s="6">
        <f>'TRB Record'!C39</f>
        <v>0</v>
      </c>
      <c r="D39" s="31"/>
      <c r="E39" s="31"/>
      <c r="F39" s="88">
        <f>'% solids whole biomass'!J40</f>
        <v>0</v>
      </c>
      <c r="G39" s="16">
        <f t="shared" si="3"/>
        <v>0</v>
      </c>
      <c r="H39" s="31"/>
      <c r="I39" s="1">
        <f t="shared" si="4"/>
        <v>0</v>
      </c>
      <c r="J39" s="17">
        <f t="shared" si="2"/>
        <v>0</v>
      </c>
      <c r="K39" s="17">
        <f>AVERAGE(J38:J39)</f>
        <v>0</v>
      </c>
    </row>
    <row r="40" spans="1:11">
      <c r="A40" s="5">
        <f>'TRB Record'!A40</f>
        <v>20</v>
      </c>
      <c r="C40" s="6">
        <f>'TRB Record'!C40</f>
        <v>0</v>
      </c>
      <c r="D40" s="31"/>
      <c r="E40" s="31"/>
      <c r="F40" s="88">
        <f>'% solids whole biomass'!J42</f>
        <v>0</v>
      </c>
      <c r="G40" s="16">
        <f t="shared" si="3"/>
        <v>0</v>
      </c>
      <c r="H40" s="31"/>
      <c r="I40" s="1">
        <f t="shared" si="4"/>
        <v>0</v>
      </c>
      <c r="J40" s="17">
        <f t="shared" si="2"/>
        <v>0</v>
      </c>
      <c r="K40" s="17"/>
    </row>
    <row r="41" spans="1:11">
      <c r="A41" s="5" t="str">
        <f>'TRB Record'!A41</f>
        <v>replicate 20</v>
      </c>
      <c r="C41" s="6">
        <f>'TRB Record'!C41</f>
        <v>0</v>
      </c>
      <c r="D41" s="31"/>
      <c r="E41" s="31"/>
      <c r="F41" s="88">
        <f>'% solids whole biomass'!J42</f>
        <v>0</v>
      </c>
      <c r="G41" s="16">
        <f t="shared" si="3"/>
        <v>0</v>
      </c>
      <c r="H41" s="31"/>
      <c r="I41" s="1">
        <f t="shared" si="4"/>
        <v>0</v>
      </c>
      <c r="J41" s="17">
        <f t="shared" si="2"/>
        <v>0</v>
      </c>
      <c r="K41" s="17">
        <f>AVERAGE(J40:J41)</f>
        <v>0</v>
      </c>
    </row>
    <row r="42" spans="1:11">
      <c r="A42" s="5">
        <f>'TRB Record'!A42</f>
        <v>21</v>
      </c>
      <c r="C42" s="6">
        <f>'TRB Record'!C42</f>
        <v>0</v>
      </c>
      <c r="D42" s="31"/>
      <c r="E42" s="31"/>
      <c r="F42" s="88">
        <f>'% solids whole biomass'!J44</f>
        <v>0</v>
      </c>
      <c r="G42" s="16">
        <f t="shared" si="3"/>
        <v>0</v>
      </c>
      <c r="H42" s="31"/>
      <c r="I42" s="1">
        <f t="shared" si="4"/>
        <v>0</v>
      </c>
      <c r="J42" s="17">
        <f t="shared" si="2"/>
        <v>0</v>
      </c>
      <c r="K42" s="17"/>
    </row>
    <row r="43" spans="1:11">
      <c r="A43" s="5" t="str">
        <f>'TRB Record'!A43</f>
        <v>replicate 21</v>
      </c>
      <c r="C43" s="6">
        <f>'TRB Record'!C43</f>
        <v>0</v>
      </c>
      <c r="D43" s="31"/>
      <c r="E43" s="31"/>
      <c r="F43" s="88">
        <f>'% solids whole biomass'!J44</f>
        <v>0</v>
      </c>
      <c r="G43" s="16">
        <f t="shared" si="3"/>
        <v>0</v>
      </c>
      <c r="H43" s="31"/>
      <c r="I43" s="1">
        <f t="shared" si="4"/>
        <v>0</v>
      </c>
      <c r="J43" s="17">
        <f t="shared" si="2"/>
        <v>0</v>
      </c>
      <c r="K43" s="17">
        <f>AVERAGE(J42:J43)</f>
        <v>0</v>
      </c>
    </row>
    <row r="44" spans="1:11">
      <c r="A44" s="5">
        <f>'TRB Record'!A44</f>
        <v>22</v>
      </c>
      <c r="C44" s="6">
        <f>'TRB Record'!C44</f>
        <v>0</v>
      </c>
      <c r="D44" s="31"/>
      <c r="E44" s="31"/>
      <c r="F44" s="88">
        <f>'% solids whole biomass'!J46</f>
        <v>0</v>
      </c>
      <c r="G44" s="16">
        <f t="shared" si="3"/>
        <v>0</v>
      </c>
      <c r="H44" s="31"/>
      <c r="I44" s="1">
        <f t="shared" si="4"/>
        <v>0</v>
      </c>
      <c r="J44" s="17">
        <f t="shared" si="2"/>
        <v>0</v>
      </c>
      <c r="K44" s="17"/>
    </row>
    <row r="45" spans="1:11">
      <c r="A45" s="5" t="str">
        <f>'TRB Record'!A45</f>
        <v>replicate 22</v>
      </c>
      <c r="C45" s="6">
        <f>'TRB Record'!C45</f>
        <v>0</v>
      </c>
      <c r="D45" s="31"/>
      <c r="E45" s="31"/>
      <c r="F45" s="88">
        <f>'% solids whole biomass'!J46</f>
        <v>0</v>
      </c>
      <c r="G45" s="16">
        <f t="shared" si="3"/>
        <v>0</v>
      </c>
      <c r="H45" s="31"/>
      <c r="I45" s="1">
        <f t="shared" si="4"/>
        <v>0</v>
      </c>
      <c r="J45" s="17">
        <f t="shared" si="2"/>
        <v>0</v>
      </c>
      <c r="K45" s="17">
        <f>AVERAGE(J44:J45)</f>
        <v>0</v>
      </c>
    </row>
    <row r="46" spans="1:11">
      <c r="A46" s="5">
        <f>'TRB Record'!A46</f>
        <v>23</v>
      </c>
      <c r="C46" s="6">
        <f>'TRB Record'!C46</f>
        <v>0</v>
      </c>
      <c r="D46" s="31"/>
      <c r="E46" s="31"/>
      <c r="F46" s="88">
        <f>'% solids whole biomass'!J48</f>
        <v>0</v>
      </c>
      <c r="G46" s="16">
        <f t="shared" si="3"/>
        <v>0</v>
      </c>
      <c r="H46" s="31"/>
      <c r="I46" s="1">
        <f t="shared" si="4"/>
        <v>0</v>
      </c>
      <c r="J46" s="17">
        <f t="shared" si="2"/>
        <v>0</v>
      </c>
      <c r="K46" s="17"/>
    </row>
    <row r="47" spans="1:11">
      <c r="A47" s="5" t="str">
        <f>'TRB Record'!A47</f>
        <v>replicate 23</v>
      </c>
      <c r="C47" s="6">
        <f>'TRB Record'!C47</f>
        <v>0</v>
      </c>
      <c r="D47" s="31"/>
      <c r="E47" s="31"/>
      <c r="F47" s="88">
        <f>'% solids whole biomass'!J48</f>
        <v>0</v>
      </c>
      <c r="G47" s="16">
        <f t="shared" si="3"/>
        <v>0</v>
      </c>
      <c r="H47" s="31"/>
      <c r="I47" s="1">
        <f t="shared" si="4"/>
        <v>0</v>
      </c>
      <c r="J47" s="17">
        <f t="shared" si="2"/>
        <v>0</v>
      </c>
      <c r="K47" s="17">
        <f>AVERAGE(J46:J47)</f>
        <v>0</v>
      </c>
    </row>
    <row r="48" spans="1:11">
      <c r="A48" s="5">
        <f>'TRB Record'!A48</f>
        <v>24</v>
      </c>
      <c r="C48" s="6">
        <f>'TRB Record'!C48</f>
        <v>0</v>
      </c>
      <c r="D48" s="31"/>
      <c r="E48" s="31"/>
      <c r="F48" s="88">
        <f>'% solids whole biomass'!J50</f>
        <v>0</v>
      </c>
      <c r="G48" s="16">
        <f t="shared" si="3"/>
        <v>0</v>
      </c>
      <c r="H48" s="31"/>
      <c r="I48" s="1">
        <f t="shared" si="4"/>
        <v>0</v>
      </c>
      <c r="J48" s="17">
        <f t="shared" si="2"/>
        <v>0</v>
      </c>
      <c r="K48" s="17"/>
    </row>
    <row r="49" spans="1:11">
      <c r="A49" s="5" t="str">
        <f>'TRB Record'!A49</f>
        <v>replicate 24</v>
      </c>
      <c r="C49" s="6">
        <f>'TRB Record'!C49</f>
        <v>0</v>
      </c>
      <c r="D49" s="31"/>
      <c r="E49" s="31"/>
      <c r="F49" s="88">
        <f>'% solids whole biomass'!J50</f>
        <v>0</v>
      </c>
      <c r="G49" s="16">
        <f t="shared" si="3"/>
        <v>0</v>
      </c>
      <c r="H49" s="31"/>
      <c r="I49" s="1">
        <f t="shared" si="4"/>
        <v>0</v>
      </c>
      <c r="J49" s="17">
        <f t="shared" si="2"/>
        <v>0</v>
      </c>
      <c r="K49" s="17">
        <f>AVERAGE(J48:J49)</f>
        <v>0</v>
      </c>
    </row>
    <row r="50" spans="1:11">
      <c r="A50" s="5">
        <f>'TRB Record'!A50</f>
        <v>25</v>
      </c>
      <c r="C50" s="6">
        <f>'TRB Record'!C50</f>
        <v>0</v>
      </c>
      <c r="D50" s="31"/>
      <c r="E50" s="31"/>
      <c r="F50" s="88">
        <f>'% solids whole biomass'!J52</f>
        <v>0</v>
      </c>
      <c r="G50" s="16">
        <f t="shared" si="3"/>
        <v>0</v>
      </c>
      <c r="H50" s="31"/>
      <c r="I50" s="1">
        <f t="shared" si="4"/>
        <v>0</v>
      </c>
      <c r="J50" s="17">
        <f t="shared" si="2"/>
        <v>0</v>
      </c>
      <c r="K50" s="17"/>
    </row>
    <row r="51" spans="1:11">
      <c r="A51" s="5" t="str">
        <f>'TRB Record'!A51</f>
        <v>replicate 25</v>
      </c>
      <c r="C51" s="6">
        <f>'TRB Record'!C51</f>
        <v>0</v>
      </c>
      <c r="D51" s="31"/>
      <c r="E51" s="31"/>
      <c r="F51" s="88">
        <f>'% solids whole biomass'!J52</f>
        <v>0</v>
      </c>
      <c r="G51" s="16">
        <f t="shared" si="3"/>
        <v>0</v>
      </c>
      <c r="H51" s="31"/>
      <c r="I51" s="1">
        <f t="shared" si="4"/>
        <v>0</v>
      </c>
      <c r="J51" s="17">
        <f t="shared" si="2"/>
        <v>0</v>
      </c>
      <c r="K51" s="17">
        <f>AVERAGE(J50:J51)</f>
        <v>0</v>
      </c>
    </row>
    <row r="52" spans="1:11">
      <c r="A52" s="5">
        <f>'TRB Record'!A52</f>
        <v>26</v>
      </c>
      <c r="C52" s="6">
        <f>'TRB Record'!C52</f>
        <v>0</v>
      </c>
      <c r="D52" s="31"/>
      <c r="E52" s="31"/>
      <c r="F52" s="88">
        <f>'% solids whole biomass'!J54</f>
        <v>0</v>
      </c>
      <c r="G52" s="16">
        <f t="shared" si="3"/>
        <v>0</v>
      </c>
      <c r="H52" s="31"/>
      <c r="I52" s="1">
        <f t="shared" si="4"/>
        <v>0</v>
      </c>
      <c r="J52" s="17">
        <f t="shared" si="2"/>
        <v>0</v>
      </c>
      <c r="K52" s="17"/>
    </row>
    <row r="53" spans="1:11">
      <c r="A53" s="5" t="str">
        <f>'TRB Record'!A53</f>
        <v>replicate 26</v>
      </c>
      <c r="C53" s="6">
        <f>'TRB Record'!C53</f>
        <v>0</v>
      </c>
      <c r="D53" s="31"/>
      <c r="E53" s="31"/>
      <c r="F53" s="88">
        <f>'% solids whole biomass'!J54</f>
        <v>0</v>
      </c>
      <c r="G53" s="16">
        <f t="shared" si="3"/>
        <v>0</v>
      </c>
      <c r="H53" s="31"/>
      <c r="I53" s="1">
        <f t="shared" si="4"/>
        <v>0</v>
      </c>
      <c r="J53" s="17">
        <f t="shared" si="2"/>
        <v>0</v>
      </c>
      <c r="K53" s="17">
        <f>AVERAGE(J52:J53)</f>
        <v>0</v>
      </c>
    </row>
    <row r="54" spans="1:11">
      <c r="A54" s="5">
        <f>'TRB Record'!A54</f>
        <v>27</v>
      </c>
      <c r="C54" s="6">
        <f>'TRB Record'!C54</f>
        <v>0</v>
      </c>
      <c r="D54" s="31"/>
      <c r="E54" s="31"/>
      <c r="F54" s="88">
        <f>'% solids whole biomass'!J56</f>
        <v>0</v>
      </c>
      <c r="G54" s="16">
        <f t="shared" si="3"/>
        <v>0</v>
      </c>
      <c r="H54" s="31"/>
      <c r="I54" s="1">
        <f t="shared" si="4"/>
        <v>0</v>
      </c>
      <c r="J54" s="17">
        <f t="shared" si="2"/>
        <v>0</v>
      </c>
      <c r="K54" s="17"/>
    </row>
    <row r="55" spans="1:11">
      <c r="A55" s="5" t="str">
        <f>'TRB Record'!A55</f>
        <v>replicate 27</v>
      </c>
      <c r="C55" s="6">
        <f>'TRB Record'!C55</f>
        <v>0</v>
      </c>
      <c r="D55" s="31"/>
      <c r="E55" s="31"/>
      <c r="F55" s="88">
        <f>'% solids whole biomass'!J56</f>
        <v>0</v>
      </c>
      <c r="G55" s="16">
        <f t="shared" si="3"/>
        <v>0</v>
      </c>
      <c r="H55" s="31"/>
      <c r="I55" s="1">
        <f t="shared" si="4"/>
        <v>0</v>
      </c>
      <c r="J55" s="17">
        <f t="shared" si="2"/>
        <v>0</v>
      </c>
      <c r="K55" s="17">
        <f>AVERAGE(J54:J55)</f>
        <v>0</v>
      </c>
    </row>
    <row r="56" spans="1:11">
      <c r="A56" s="5">
        <f>'TRB Record'!A56</f>
        <v>28</v>
      </c>
      <c r="C56" s="6">
        <f>'TRB Record'!C56</f>
        <v>0</v>
      </c>
      <c r="D56" s="31"/>
      <c r="E56" s="31"/>
      <c r="F56" s="88">
        <f>'% solids whole biomass'!J58</f>
        <v>0</v>
      </c>
      <c r="G56" s="16">
        <f t="shared" si="3"/>
        <v>0</v>
      </c>
      <c r="H56" s="31"/>
      <c r="I56" s="1">
        <f t="shared" si="4"/>
        <v>0</v>
      </c>
      <c r="J56" s="17">
        <f t="shared" si="2"/>
        <v>0</v>
      </c>
      <c r="K56" s="17"/>
    </row>
    <row r="57" spans="1:11">
      <c r="A57" s="5" t="str">
        <f>'TRB Record'!A57</f>
        <v>replicate 28</v>
      </c>
      <c r="C57" s="6">
        <f>'TRB Record'!C57</f>
        <v>0</v>
      </c>
      <c r="D57" s="31"/>
      <c r="E57" s="31"/>
      <c r="F57" s="88">
        <f>'% solids whole biomass'!J58</f>
        <v>0</v>
      </c>
      <c r="G57" s="16">
        <f t="shared" si="3"/>
        <v>0</v>
      </c>
      <c r="H57" s="31"/>
      <c r="I57" s="1">
        <f t="shared" si="4"/>
        <v>0</v>
      </c>
      <c r="J57" s="17">
        <f t="shared" si="2"/>
        <v>0</v>
      </c>
      <c r="K57" s="17">
        <f>AVERAGE(J56:J57)</f>
        <v>0</v>
      </c>
    </row>
    <row r="58" spans="1:11">
      <c r="A58" s="5">
        <f>'TRB Record'!A58</f>
        <v>29</v>
      </c>
      <c r="C58" s="6">
        <f>'TRB Record'!C58</f>
        <v>0</v>
      </c>
      <c r="D58" s="31"/>
      <c r="E58" s="31"/>
      <c r="F58" s="88">
        <f>'% solids whole biomass'!J60</f>
        <v>0</v>
      </c>
      <c r="G58" s="16">
        <f t="shared" si="3"/>
        <v>0</v>
      </c>
      <c r="H58" s="31"/>
      <c r="I58" s="1">
        <f t="shared" si="4"/>
        <v>0</v>
      </c>
      <c r="J58" s="17">
        <f t="shared" si="2"/>
        <v>0</v>
      </c>
      <c r="K58" s="17"/>
    </row>
    <row r="59" spans="1:11">
      <c r="A59" s="5" t="str">
        <f>'TRB Record'!A59</f>
        <v>replicate 29</v>
      </c>
      <c r="C59" s="6">
        <f>'TRB Record'!C59</f>
        <v>0</v>
      </c>
      <c r="D59" s="31"/>
      <c r="E59" s="31"/>
      <c r="F59" s="88">
        <f>'% solids whole biomass'!J60</f>
        <v>0</v>
      </c>
      <c r="G59" s="16">
        <f t="shared" si="3"/>
        <v>0</v>
      </c>
      <c r="H59" s="31"/>
      <c r="I59" s="1">
        <f t="shared" si="4"/>
        <v>0</v>
      </c>
      <c r="J59" s="17">
        <f t="shared" si="2"/>
        <v>0</v>
      </c>
      <c r="K59" s="17">
        <f>AVERAGE(J58:J59)</f>
        <v>0</v>
      </c>
    </row>
    <row r="60" spans="1:11">
      <c r="A60" s="5">
        <f>'TRB Record'!A60</f>
        <v>30</v>
      </c>
      <c r="C60" s="6">
        <f>'TRB Record'!C60</f>
        <v>0</v>
      </c>
      <c r="D60" s="31"/>
      <c r="E60" s="31"/>
      <c r="F60" s="88">
        <f>'% solids whole biomass'!J62</f>
        <v>0</v>
      </c>
      <c r="G60" s="16">
        <f t="shared" si="3"/>
        <v>0</v>
      </c>
      <c r="H60" s="31"/>
      <c r="I60" s="1">
        <f t="shared" si="4"/>
        <v>0</v>
      </c>
      <c r="J60" s="17">
        <f t="shared" si="2"/>
        <v>0</v>
      </c>
      <c r="K60" s="17"/>
    </row>
    <row r="61" spans="1:11">
      <c r="A61" s="5" t="str">
        <f>'TRB Record'!A61</f>
        <v>replicate 30</v>
      </c>
      <c r="C61" s="6">
        <f>'TRB Record'!C61</f>
        <v>0</v>
      </c>
      <c r="D61" s="31"/>
      <c r="E61" s="31"/>
      <c r="F61" s="88">
        <f>'% solids whole biomass'!J62</f>
        <v>0</v>
      </c>
      <c r="G61" s="16">
        <f t="shared" si="3"/>
        <v>0</v>
      </c>
      <c r="H61" s="31"/>
      <c r="I61" s="1">
        <f t="shared" si="4"/>
        <v>0</v>
      </c>
      <c r="J61" s="17">
        <f t="shared" si="2"/>
        <v>0</v>
      </c>
      <c r="K61" s="17">
        <f>AVERAGE(J60:J61)</f>
        <v>0</v>
      </c>
    </row>
  </sheetData>
  <sheetProtection sheet="1" objects="1" scenarios="1"/>
  <phoneticPr fontId="0" type="noConversion"/>
  <printOptions gridLines="1"/>
  <pageMargins left="0.75" right="0.75" top="1" bottom="1" header="0.5" footer="0.5"/>
  <pageSetup paperSize="0" scale="97" fitToHeight="5" orientation="landscape" horizontalDpi="4294967292" verticalDpi="4294967292"/>
  <headerFooter alignWithMargins="0">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9766-6316-4357-921A-92CC97E91166}">
  <dimension ref="A1:Q62"/>
  <sheetViews>
    <sheetView workbookViewId="0">
      <pane xSplit="2" ySplit="2" topLeftCell="C3" activePane="bottomRight" state="frozen"/>
      <selection pane="bottomRight" activeCell="R3" sqref="R3"/>
      <selection pane="bottomLeft" activeCell="A62" sqref="A62:IV213"/>
      <selection pane="topRight" activeCell="A62" sqref="A62:IV213"/>
    </sheetView>
  </sheetViews>
  <sheetFormatPr defaultColWidth="11.42578125" defaultRowHeight="12"/>
  <cols>
    <col min="1" max="1" width="14.85546875" style="1" customWidth="1"/>
    <col min="2" max="2" width="15.140625" style="6" customWidth="1"/>
    <col min="3" max="3" width="13.5703125" style="19" customWidth="1"/>
    <col min="4" max="5" width="7.140625" style="24" customWidth="1"/>
    <col min="6" max="7" width="7.140625" style="1" customWidth="1"/>
    <col min="8" max="8" width="7.140625" style="24" customWidth="1"/>
    <col min="9" max="10" width="7.140625" style="57" customWidth="1"/>
    <col min="11" max="12" width="7.140625" style="1" customWidth="1"/>
    <col min="13" max="13" width="7.140625" style="94" customWidth="1"/>
    <col min="14" max="15" width="7.140625" style="96" customWidth="1"/>
    <col min="16" max="17" width="7.140625" style="97" customWidth="1"/>
    <col min="18" max="16384" width="11.42578125" style="5"/>
  </cols>
  <sheetData>
    <row r="1" spans="1:17" s="18" customFormat="1" ht="48" customHeight="1" thickBot="1">
      <c r="B1" s="58"/>
      <c r="C1" s="159" t="s">
        <v>62</v>
      </c>
      <c r="D1" s="160"/>
      <c r="E1" s="160"/>
      <c r="F1" s="160"/>
      <c r="G1" s="161"/>
      <c r="H1" s="159" t="s">
        <v>63</v>
      </c>
      <c r="I1" s="160"/>
      <c r="J1" s="160"/>
      <c r="K1" s="160"/>
      <c r="L1" s="161"/>
      <c r="M1" s="162" t="s">
        <v>64</v>
      </c>
      <c r="N1" s="163"/>
      <c r="O1" s="163"/>
      <c r="P1" s="163"/>
      <c r="Q1" s="164"/>
    </row>
    <row r="2" spans="1:17" s="9" customFormat="1" ht="101.25">
      <c r="A2" s="9" t="s">
        <v>0</v>
      </c>
      <c r="B2" s="10" t="s">
        <v>48</v>
      </c>
      <c r="C2" s="63" t="s">
        <v>65</v>
      </c>
      <c r="D2" s="64" t="s">
        <v>66</v>
      </c>
      <c r="E2" s="64" t="s">
        <v>67</v>
      </c>
      <c r="F2" s="9" t="s">
        <v>68</v>
      </c>
      <c r="G2" s="9" t="s">
        <v>69</v>
      </c>
      <c r="H2" s="64" t="s">
        <v>70</v>
      </c>
      <c r="I2" s="64" t="s">
        <v>66</v>
      </c>
      <c r="J2" s="64" t="s">
        <v>67</v>
      </c>
      <c r="K2" s="9" t="s">
        <v>68</v>
      </c>
      <c r="L2" s="9" t="s">
        <v>69</v>
      </c>
      <c r="M2" s="98" t="s">
        <v>71</v>
      </c>
      <c r="N2" s="99" t="s">
        <v>66</v>
      </c>
      <c r="O2" s="98" t="s">
        <v>67</v>
      </c>
      <c r="P2" s="93" t="s">
        <v>68</v>
      </c>
      <c r="Q2" s="93" t="s">
        <v>69</v>
      </c>
    </row>
    <row r="3" spans="1:17">
      <c r="A3" s="1">
        <v>1</v>
      </c>
      <c r="B3" s="6">
        <f>'TRB Record'!C2</f>
        <v>0</v>
      </c>
      <c r="C3" s="2"/>
      <c r="D3" s="2"/>
      <c r="E3" s="2">
        <v>4.5999999999999996</v>
      </c>
      <c r="F3" s="17">
        <f>D3*E3</f>
        <v>0</v>
      </c>
      <c r="G3" s="17"/>
      <c r="H3" s="2"/>
      <c r="I3" s="2"/>
      <c r="J3" s="2">
        <v>4.5999999999999996</v>
      </c>
      <c r="K3" s="17">
        <f>I3*J3</f>
        <v>0</v>
      </c>
      <c r="L3" s="17"/>
      <c r="M3" s="100"/>
      <c r="N3" s="101"/>
      <c r="O3" s="100">
        <v>4.5999999999999996</v>
      </c>
      <c r="P3" s="95">
        <f>N3*O3</f>
        <v>0</v>
      </c>
      <c r="Q3" s="95"/>
    </row>
    <row r="4" spans="1:17">
      <c r="A4" s="1" t="s">
        <v>15</v>
      </c>
      <c r="B4" s="6">
        <f>'TRB Record'!C3</f>
        <v>0</v>
      </c>
      <c r="C4" s="2"/>
      <c r="D4" s="2"/>
      <c r="E4" s="2">
        <v>4.5999999999999996</v>
      </c>
      <c r="F4" s="17">
        <f t="shared" ref="F4:F62" si="0">D4*E4</f>
        <v>0</v>
      </c>
      <c r="G4" s="17">
        <f>AVERAGE(F3:F4)</f>
        <v>0</v>
      </c>
      <c r="H4" s="2"/>
      <c r="I4" s="2"/>
      <c r="J4" s="2">
        <v>4.5999999999999996</v>
      </c>
      <c r="K4" s="17">
        <f t="shared" ref="K4:K62" si="1">I4*J4</f>
        <v>0</v>
      </c>
      <c r="L4" s="17">
        <f>AVERAGE(K3:K4)</f>
        <v>0</v>
      </c>
      <c r="M4" s="100"/>
      <c r="N4" s="102"/>
      <c r="O4" s="100">
        <v>4.5999999999999996</v>
      </c>
      <c r="P4" s="95">
        <f t="shared" ref="P4:P62" si="2">N4*O4</f>
        <v>0</v>
      </c>
      <c r="Q4" s="95">
        <f>AVERAGE(P3:P4)</f>
        <v>0</v>
      </c>
    </row>
    <row r="5" spans="1:17">
      <c r="A5" s="1">
        <v>2</v>
      </c>
      <c r="B5" s="6">
        <f>'TRB Record'!C4</f>
        <v>0</v>
      </c>
      <c r="C5" s="2"/>
      <c r="D5" s="2"/>
      <c r="E5" s="2">
        <v>4.5999999999999996</v>
      </c>
      <c r="F5" s="17">
        <f t="shared" si="0"/>
        <v>0</v>
      </c>
      <c r="G5" s="17"/>
      <c r="H5" s="2"/>
      <c r="I5" s="2"/>
      <c r="J5" s="2">
        <v>4.5999999999999996</v>
      </c>
      <c r="K5" s="17">
        <f t="shared" si="1"/>
        <v>0</v>
      </c>
      <c r="L5" s="17"/>
      <c r="M5" s="100"/>
      <c r="N5" s="101"/>
      <c r="O5" s="100">
        <v>4.5999999999999996</v>
      </c>
      <c r="P5" s="95">
        <f t="shared" si="2"/>
        <v>0</v>
      </c>
      <c r="Q5" s="95"/>
    </row>
    <row r="6" spans="1:17">
      <c r="A6" s="1" t="s">
        <v>16</v>
      </c>
      <c r="B6" s="6">
        <f>'TRB Record'!C5</f>
        <v>0</v>
      </c>
      <c r="C6" s="2"/>
      <c r="D6" s="2"/>
      <c r="E6" s="2">
        <v>4.5999999999999996</v>
      </c>
      <c r="F6" s="17">
        <f t="shared" si="0"/>
        <v>0</v>
      </c>
      <c r="G6" s="17">
        <f>AVERAGE(F5:F6)</f>
        <v>0</v>
      </c>
      <c r="H6" s="2"/>
      <c r="I6" s="2"/>
      <c r="J6" s="2">
        <v>4.5999999999999996</v>
      </c>
      <c r="K6" s="17">
        <f t="shared" si="1"/>
        <v>0</v>
      </c>
      <c r="L6" s="17">
        <f>AVERAGE(K5:K6)</f>
        <v>0</v>
      </c>
      <c r="M6" s="100"/>
      <c r="N6" s="102"/>
      <c r="O6" s="100">
        <v>4.5999999999999996</v>
      </c>
      <c r="P6" s="95">
        <f t="shared" si="2"/>
        <v>0</v>
      </c>
      <c r="Q6" s="95">
        <f>AVERAGE(P5:P6)</f>
        <v>0</v>
      </c>
    </row>
    <row r="7" spans="1:17">
      <c r="A7" s="1">
        <v>3</v>
      </c>
      <c r="B7" s="6">
        <f>'TRB Record'!C6</f>
        <v>0</v>
      </c>
      <c r="C7" s="2"/>
      <c r="D7" s="2"/>
      <c r="E7" s="2">
        <v>4.5999999999999996</v>
      </c>
      <c r="F7" s="17">
        <f t="shared" si="0"/>
        <v>0</v>
      </c>
      <c r="G7" s="17"/>
      <c r="H7" s="2"/>
      <c r="I7" s="2"/>
      <c r="J7" s="2">
        <v>4.5999999999999996</v>
      </c>
      <c r="K7" s="17">
        <f t="shared" si="1"/>
        <v>0</v>
      </c>
      <c r="L7" s="17"/>
      <c r="M7" s="100"/>
      <c r="N7" s="101"/>
      <c r="O7" s="100">
        <v>4.5999999999999996</v>
      </c>
      <c r="P7" s="95">
        <f t="shared" si="2"/>
        <v>0</v>
      </c>
      <c r="Q7" s="95"/>
    </row>
    <row r="8" spans="1:17">
      <c r="A8" s="1" t="s">
        <v>17</v>
      </c>
      <c r="B8" s="6">
        <f>'TRB Record'!C7</f>
        <v>0</v>
      </c>
      <c r="C8" s="2"/>
      <c r="D8" s="2"/>
      <c r="E8" s="2">
        <v>4.5999999999999996</v>
      </c>
      <c r="F8" s="17">
        <f t="shared" si="0"/>
        <v>0</v>
      </c>
      <c r="G8" s="17">
        <f>AVERAGE(F7:F8)</f>
        <v>0</v>
      </c>
      <c r="H8" s="2"/>
      <c r="I8" s="2"/>
      <c r="J8" s="2">
        <v>4.5999999999999996</v>
      </c>
      <c r="K8" s="17">
        <f t="shared" si="1"/>
        <v>0</v>
      </c>
      <c r="L8" s="17">
        <f>AVERAGE(K7:K8)</f>
        <v>0</v>
      </c>
      <c r="M8" s="100"/>
      <c r="N8" s="102"/>
      <c r="O8" s="100">
        <v>4.5999999999999996</v>
      </c>
      <c r="P8" s="95">
        <f t="shared" si="2"/>
        <v>0</v>
      </c>
      <c r="Q8" s="95">
        <f>AVERAGE(P7:P8)</f>
        <v>0</v>
      </c>
    </row>
    <row r="9" spans="1:17">
      <c r="A9" s="1">
        <v>4</v>
      </c>
      <c r="B9" s="6">
        <f>'TRB Record'!C8</f>
        <v>0</v>
      </c>
      <c r="C9" s="2"/>
      <c r="D9" s="2"/>
      <c r="E9" s="2">
        <v>4.5999999999999996</v>
      </c>
      <c r="F9" s="17">
        <f t="shared" si="0"/>
        <v>0</v>
      </c>
      <c r="G9" s="17"/>
      <c r="H9" s="2"/>
      <c r="I9" s="2"/>
      <c r="J9" s="2">
        <v>4.5999999999999996</v>
      </c>
      <c r="K9" s="17">
        <f t="shared" si="1"/>
        <v>0</v>
      </c>
      <c r="L9" s="17"/>
      <c r="M9" s="100"/>
      <c r="N9" s="101"/>
      <c r="O9" s="100">
        <v>4.5999999999999996</v>
      </c>
      <c r="P9" s="95">
        <f t="shared" si="2"/>
        <v>0</v>
      </c>
      <c r="Q9" s="95"/>
    </row>
    <row r="10" spans="1:17">
      <c r="A10" s="1" t="s">
        <v>18</v>
      </c>
      <c r="B10" s="6">
        <f>'TRB Record'!C9</f>
        <v>0</v>
      </c>
      <c r="C10" s="2"/>
      <c r="D10" s="2"/>
      <c r="E10" s="2">
        <v>4.5999999999999996</v>
      </c>
      <c r="F10" s="17">
        <f t="shared" si="0"/>
        <v>0</v>
      </c>
      <c r="G10" s="17">
        <f>AVERAGE(F9:F10)</f>
        <v>0</v>
      </c>
      <c r="H10" s="2"/>
      <c r="I10" s="2"/>
      <c r="J10" s="2">
        <v>4.5999999999999996</v>
      </c>
      <c r="K10" s="17">
        <f t="shared" si="1"/>
        <v>0</v>
      </c>
      <c r="L10" s="17">
        <f>AVERAGE(K9:K10)</f>
        <v>0</v>
      </c>
      <c r="M10" s="100"/>
      <c r="N10" s="102"/>
      <c r="O10" s="100">
        <v>4.5999999999999996</v>
      </c>
      <c r="P10" s="95">
        <f t="shared" si="2"/>
        <v>0</v>
      </c>
      <c r="Q10" s="95">
        <f>AVERAGE(P9:P10)</f>
        <v>0</v>
      </c>
    </row>
    <row r="11" spans="1:17">
      <c r="A11" s="1">
        <v>5</v>
      </c>
      <c r="B11" s="6">
        <f>'TRB Record'!C10</f>
        <v>0</v>
      </c>
      <c r="C11" s="2"/>
      <c r="D11" s="2"/>
      <c r="E11" s="2">
        <v>4.5999999999999996</v>
      </c>
      <c r="F11" s="17">
        <f t="shared" si="0"/>
        <v>0</v>
      </c>
      <c r="G11" s="17"/>
      <c r="H11" s="2"/>
      <c r="I11" s="2"/>
      <c r="J11" s="2">
        <v>4.5999999999999996</v>
      </c>
      <c r="K11" s="17">
        <f t="shared" si="1"/>
        <v>0</v>
      </c>
      <c r="L11" s="17"/>
      <c r="M11" s="100"/>
      <c r="N11" s="101"/>
      <c r="O11" s="100">
        <v>4.5999999999999996</v>
      </c>
      <c r="P11" s="95">
        <f t="shared" si="2"/>
        <v>0</v>
      </c>
      <c r="Q11" s="95"/>
    </row>
    <row r="12" spans="1:17">
      <c r="A12" s="1" t="s">
        <v>19</v>
      </c>
      <c r="B12" s="6">
        <f>'TRB Record'!C11</f>
        <v>0</v>
      </c>
      <c r="C12" s="2"/>
      <c r="D12" s="2"/>
      <c r="E12" s="2">
        <v>4.5999999999999996</v>
      </c>
      <c r="F12" s="17">
        <f t="shared" si="0"/>
        <v>0</v>
      </c>
      <c r="G12" s="17">
        <f>AVERAGE(F11:F12)</f>
        <v>0</v>
      </c>
      <c r="H12" s="2"/>
      <c r="I12" s="2"/>
      <c r="J12" s="2">
        <v>4.5999999999999996</v>
      </c>
      <c r="K12" s="17">
        <f t="shared" si="1"/>
        <v>0</v>
      </c>
      <c r="L12" s="17">
        <f>AVERAGE(K11:K12)</f>
        <v>0</v>
      </c>
      <c r="M12" s="100"/>
      <c r="N12" s="102"/>
      <c r="O12" s="100">
        <v>4.5999999999999996</v>
      </c>
      <c r="P12" s="95">
        <f t="shared" si="2"/>
        <v>0</v>
      </c>
      <c r="Q12" s="95">
        <f>AVERAGE(P11:P12)</f>
        <v>0</v>
      </c>
    </row>
    <row r="13" spans="1:17">
      <c r="A13" s="1">
        <v>6</v>
      </c>
      <c r="B13" s="6">
        <f>'TRB Record'!C12</f>
        <v>0</v>
      </c>
      <c r="C13" s="2"/>
      <c r="D13" s="2"/>
      <c r="E13" s="2">
        <v>4.5999999999999996</v>
      </c>
      <c r="F13" s="17">
        <f t="shared" si="0"/>
        <v>0</v>
      </c>
      <c r="G13" s="17"/>
      <c r="H13" s="2"/>
      <c r="I13" s="2"/>
      <c r="J13" s="2">
        <v>4.5999999999999996</v>
      </c>
      <c r="K13" s="17">
        <f t="shared" si="1"/>
        <v>0</v>
      </c>
      <c r="L13" s="17"/>
      <c r="M13" s="100"/>
      <c r="N13" s="101"/>
      <c r="O13" s="100">
        <v>4.5999999999999996</v>
      </c>
      <c r="P13" s="95">
        <f t="shared" si="2"/>
        <v>0</v>
      </c>
      <c r="Q13" s="95"/>
    </row>
    <row r="14" spans="1:17">
      <c r="A14" s="1" t="s">
        <v>20</v>
      </c>
      <c r="B14" s="6">
        <f>'TRB Record'!C13</f>
        <v>0</v>
      </c>
      <c r="C14" s="2"/>
      <c r="D14" s="2"/>
      <c r="E14" s="2">
        <v>4.5999999999999996</v>
      </c>
      <c r="F14" s="17">
        <f t="shared" si="0"/>
        <v>0</v>
      </c>
      <c r="G14" s="17">
        <f>AVERAGE(F13:F14)</f>
        <v>0</v>
      </c>
      <c r="H14" s="2"/>
      <c r="I14" s="2"/>
      <c r="J14" s="2">
        <v>4.5999999999999996</v>
      </c>
      <c r="K14" s="17">
        <f t="shared" si="1"/>
        <v>0</v>
      </c>
      <c r="L14" s="17">
        <f>AVERAGE(K13:K14)</f>
        <v>0</v>
      </c>
      <c r="M14" s="100"/>
      <c r="N14" s="102"/>
      <c r="O14" s="100">
        <v>4.5999999999999996</v>
      </c>
      <c r="P14" s="95">
        <f t="shared" si="2"/>
        <v>0</v>
      </c>
      <c r="Q14" s="95">
        <f>AVERAGE(P13:P14)</f>
        <v>0</v>
      </c>
    </row>
    <row r="15" spans="1:17">
      <c r="A15" s="1">
        <v>7</v>
      </c>
      <c r="B15" s="6">
        <f>'TRB Record'!C14</f>
        <v>0</v>
      </c>
      <c r="C15" s="2"/>
      <c r="D15" s="2"/>
      <c r="E15" s="2">
        <v>4.5999999999999996</v>
      </c>
      <c r="F15" s="17">
        <f t="shared" si="0"/>
        <v>0</v>
      </c>
      <c r="G15" s="17"/>
      <c r="H15" s="2"/>
      <c r="I15" s="2"/>
      <c r="J15" s="2">
        <v>4.5999999999999996</v>
      </c>
      <c r="K15" s="17">
        <f t="shared" si="1"/>
        <v>0</v>
      </c>
      <c r="L15" s="17"/>
      <c r="M15" s="100"/>
      <c r="N15" s="101"/>
      <c r="O15" s="100">
        <v>4.5999999999999996</v>
      </c>
      <c r="P15" s="95">
        <f t="shared" si="2"/>
        <v>0</v>
      </c>
      <c r="Q15" s="95"/>
    </row>
    <row r="16" spans="1:17">
      <c r="A16" s="1" t="s">
        <v>21</v>
      </c>
      <c r="B16" s="6">
        <f>'TRB Record'!C15</f>
        <v>0</v>
      </c>
      <c r="C16" s="2"/>
      <c r="D16" s="2"/>
      <c r="E16" s="2">
        <v>4.5999999999999996</v>
      </c>
      <c r="F16" s="17">
        <f t="shared" si="0"/>
        <v>0</v>
      </c>
      <c r="G16" s="17">
        <f>AVERAGE(F15:F16)</f>
        <v>0</v>
      </c>
      <c r="H16" s="2"/>
      <c r="I16" s="2"/>
      <c r="J16" s="2">
        <v>4.5999999999999996</v>
      </c>
      <c r="K16" s="17">
        <f t="shared" si="1"/>
        <v>0</v>
      </c>
      <c r="L16" s="17">
        <f>AVERAGE(K15:K16)</f>
        <v>0</v>
      </c>
      <c r="M16" s="100"/>
      <c r="N16" s="102"/>
      <c r="O16" s="100">
        <v>4.5999999999999996</v>
      </c>
      <c r="P16" s="95">
        <f t="shared" si="2"/>
        <v>0</v>
      </c>
      <c r="Q16" s="95">
        <f>AVERAGE(P15:P16)</f>
        <v>0</v>
      </c>
    </row>
    <row r="17" spans="1:17">
      <c r="A17" s="1">
        <v>8</v>
      </c>
      <c r="B17" s="6">
        <f>'TRB Record'!C16</f>
        <v>0</v>
      </c>
      <c r="C17" s="2"/>
      <c r="D17" s="2"/>
      <c r="E17" s="2">
        <v>4.5999999999999996</v>
      </c>
      <c r="F17" s="17">
        <f t="shared" si="0"/>
        <v>0</v>
      </c>
      <c r="G17" s="17"/>
      <c r="H17" s="2"/>
      <c r="I17" s="2"/>
      <c r="J17" s="2">
        <v>4.5999999999999996</v>
      </c>
      <c r="K17" s="17">
        <f t="shared" si="1"/>
        <v>0</v>
      </c>
      <c r="L17" s="17"/>
      <c r="M17" s="100"/>
      <c r="N17" s="101"/>
      <c r="O17" s="100">
        <v>4.5999999999999996</v>
      </c>
      <c r="P17" s="95">
        <f t="shared" si="2"/>
        <v>0</v>
      </c>
      <c r="Q17" s="95"/>
    </row>
    <row r="18" spans="1:17">
      <c r="A18" s="1" t="s">
        <v>22</v>
      </c>
      <c r="B18" s="6">
        <f>'TRB Record'!C17</f>
        <v>0</v>
      </c>
      <c r="C18" s="2"/>
      <c r="D18" s="2"/>
      <c r="E18" s="2">
        <v>4.5999999999999996</v>
      </c>
      <c r="F18" s="17">
        <f t="shared" si="0"/>
        <v>0</v>
      </c>
      <c r="G18" s="17">
        <f>AVERAGE(F17:F18)</f>
        <v>0</v>
      </c>
      <c r="H18" s="2"/>
      <c r="I18" s="2"/>
      <c r="J18" s="2">
        <v>4.5999999999999996</v>
      </c>
      <c r="K18" s="17">
        <f t="shared" si="1"/>
        <v>0</v>
      </c>
      <c r="L18" s="17">
        <f>AVERAGE(K17:K18)</f>
        <v>0</v>
      </c>
      <c r="M18" s="100"/>
      <c r="N18" s="102"/>
      <c r="O18" s="100">
        <v>4.5999999999999996</v>
      </c>
      <c r="P18" s="95">
        <f t="shared" si="2"/>
        <v>0</v>
      </c>
      <c r="Q18" s="95">
        <f>AVERAGE(P17:P18)</f>
        <v>0</v>
      </c>
    </row>
    <row r="19" spans="1:17">
      <c r="A19" s="1">
        <v>9</v>
      </c>
      <c r="B19" s="6">
        <f>'TRB Record'!C18</f>
        <v>0</v>
      </c>
      <c r="C19" s="2"/>
      <c r="D19" s="2"/>
      <c r="E19" s="2">
        <v>4.5999999999999996</v>
      </c>
      <c r="F19" s="17">
        <f t="shared" si="0"/>
        <v>0</v>
      </c>
      <c r="G19" s="17"/>
      <c r="H19" s="2"/>
      <c r="I19" s="2"/>
      <c r="J19" s="2">
        <v>4.5999999999999996</v>
      </c>
      <c r="K19" s="17">
        <f t="shared" si="1"/>
        <v>0</v>
      </c>
      <c r="L19" s="17"/>
      <c r="M19" s="100"/>
      <c r="N19" s="101"/>
      <c r="O19" s="100">
        <v>4.5999999999999996</v>
      </c>
      <c r="P19" s="95">
        <f t="shared" si="2"/>
        <v>0</v>
      </c>
      <c r="Q19" s="95"/>
    </row>
    <row r="20" spans="1:17">
      <c r="A20" s="1" t="s">
        <v>23</v>
      </c>
      <c r="B20" s="6">
        <f>'TRB Record'!C19</f>
        <v>0</v>
      </c>
      <c r="C20" s="2"/>
      <c r="D20" s="2"/>
      <c r="E20" s="2">
        <v>4.5999999999999996</v>
      </c>
      <c r="F20" s="17">
        <f t="shared" si="0"/>
        <v>0</v>
      </c>
      <c r="G20" s="17">
        <f>AVERAGE(F19:F20)</f>
        <v>0</v>
      </c>
      <c r="H20" s="2"/>
      <c r="I20" s="2"/>
      <c r="J20" s="2">
        <v>4.5999999999999996</v>
      </c>
      <c r="K20" s="17">
        <f t="shared" si="1"/>
        <v>0</v>
      </c>
      <c r="L20" s="17">
        <f>AVERAGE(K19:K20)</f>
        <v>0</v>
      </c>
      <c r="M20" s="100"/>
      <c r="N20" s="102"/>
      <c r="O20" s="100">
        <v>4.5999999999999996</v>
      </c>
      <c r="P20" s="95">
        <f t="shared" si="2"/>
        <v>0</v>
      </c>
      <c r="Q20" s="95">
        <f>AVERAGE(P19:P20)</f>
        <v>0</v>
      </c>
    </row>
    <row r="21" spans="1:17">
      <c r="A21" s="1">
        <v>10</v>
      </c>
      <c r="B21" s="6">
        <f>'TRB Record'!C20</f>
        <v>0</v>
      </c>
      <c r="C21" s="2"/>
      <c r="D21" s="2"/>
      <c r="E21" s="2">
        <v>4.5999999999999996</v>
      </c>
      <c r="F21" s="17">
        <f t="shared" si="0"/>
        <v>0</v>
      </c>
      <c r="G21" s="17"/>
      <c r="H21" s="2"/>
      <c r="I21" s="2"/>
      <c r="J21" s="2">
        <v>4.5999999999999996</v>
      </c>
      <c r="K21" s="17">
        <f t="shared" si="1"/>
        <v>0</v>
      </c>
      <c r="L21" s="17"/>
      <c r="M21" s="100"/>
      <c r="N21" s="101"/>
      <c r="O21" s="100">
        <v>4.5999999999999996</v>
      </c>
      <c r="P21" s="95">
        <f t="shared" si="2"/>
        <v>0</v>
      </c>
      <c r="Q21" s="95"/>
    </row>
    <row r="22" spans="1:17">
      <c r="A22" s="1" t="s">
        <v>24</v>
      </c>
      <c r="B22" s="6">
        <f>'TRB Record'!C21</f>
        <v>0</v>
      </c>
      <c r="C22" s="2"/>
      <c r="D22" s="2"/>
      <c r="E22" s="2">
        <v>4.5999999999999996</v>
      </c>
      <c r="F22" s="17">
        <f t="shared" si="0"/>
        <v>0</v>
      </c>
      <c r="G22" s="17">
        <f>AVERAGE(F21:F22)</f>
        <v>0</v>
      </c>
      <c r="H22" s="2"/>
      <c r="I22" s="2"/>
      <c r="J22" s="2">
        <v>4.5999999999999996</v>
      </c>
      <c r="K22" s="17">
        <f t="shared" si="1"/>
        <v>0</v>
      </c>
      <c r="L22" s="17">
        <f>AVERAGE(K21:K22)</f>
        <v>0</v>
      </c>
      <c r="M22" s="100"/>
      <c r="N22" s="102"/>
      <c r="O22" s="100">
        <v>4.5999999999999996</v>
      </c>
      <c r="P22" s="95">
        <f t="shared" si="2"/>
        <v>0</v>
      </c>
      <c r="Q22" s="95">
        <f>AVERAGE(P21:P22)</f>
        <v>0</v>
      </c>
    </row>
    <row r="23" spans="1:17">
      <c r="A23" s="1">
        <v>11</v>
      </c>
      <c r="B23" s="6">
        <f>'TRB Record'!C22</f>
        <v>0</v>
      </c>
      <c r="C23" s="2"/>
      <c r="D23" s="2"/>
      <c r="E23" s="2">
        <v>4.5999999999999996</v>
      </c>
      <c r="F23" s="17">
        <f t="shared" si="0"/>
        <v>0</v>
      </c>
      <c r="G23" s="17"/>
      <c r="H23" s="2"/>
      <c r="I23" s="2"/>
      <c r="J23" s="2">
        <v>4.5999999999999996</v>
      </c>
      <c r="K23" s="17">
        <f t="shared" si="1"/>
        <v>0</v>
      </c>
      <c r="L23" s="17"/>
      <c r="M23" s="100"/>
      <c r="N23" s="101"/>
      <c r="O23" s="100">
        <v>4.5999999999999996</v>
      </c>
      <c r="P23" s="95">
        <f t="shared" si="2"/>
        <v>0</v>
      </c>
      <c r="Q23" s="95"/>
    </row>
    <row r="24" spans="1:17">
      <c r="A24" s="1" t="s">
        <v>25</v>
      </c>
      <c r="B24" s="6">
        <f>'TRB Record'!C23</f>
        <v>0</v>
      </c>
      <c r="C24" s="2"/>
      <c r="D24" s="2"/>
      <c r="E24" s="2">
        <v>4.5999999999999996</v>
      </c>
      <c r="F24" s="17">
        <f t="shared" si="0"/>
        <v>0</v>
      </c>
      <c r="G24" s="17">
        <f>AVERAGE(F23:F24)</f>
        <v>0</v>
      </c>
      <c r="H24" s="2"/>
      <c r="I24" s="2"/>
      <c r="J24" s="2">
        <v>4.5999999999999996</v>
      </c>
      <c r="K24" s="17">
        <f t="shared" si="1"/>
        <v>0</v>
      </c>
      <c r="L24" s="17">
        <f>AVERAGE(K23:K24)</f>
        <v>0</v>
      </c>
      <c r="M24" s="100"/>
      <c r="N24" s="102"/>
      <c r="O24" s="100">
        <v>4.5999999999999996</v>
      </c>
      <c r="P24" s="95">
        <f t="shared" si="2"/>
        <v>0</v>
      </c>
      <c r="Q24" s="95">
        <f>AVERAGE(P23:P24)</f>
        <v>0</v>
      </c>
    </row>
    <row r="25" spans="1:17">
      <c r="A25" s="1">
        <v>12</v>
      </c>
      <c r="B25" s="6">
        <f>'TRB Record'!C24</f>
        <v>0</v>
      </c>
      <c r="C25" s="2"/>
      <c r="D25" s="2"/>
      <c r="E25" s="2">
        <v>4.5999999999999996</v>
      </c>
      <c r="F25" s="17">
        <f t="shared" si="0"/>
        <v>0</v>
      </c>
      <c r="G25" s="17"/>
      <c r="H25" s="2"/>
      <c r="I25" s="2"/>
      <c r="J25" s="2">
        <v>4.5999999999999996</v>
      </c>
      <c r="K25" s="17">
        <f t="shared" si="1"/>
        <v>0</v>
      </c>
      <c r="L25" s="17"/>
      <c r="M25" s="100"/>
      <c r="N25" s="101"/>
      <c r="O25" s="100">
        <v>4.5999999999999996</v>
      </c>
      <c r="P25" s="95">
        <f t="shared" si="2"/>
        <v>0</v>
      </c>
      <c r="Q25" s="95"/>
    </row>
    <row r="26" spans="1:17">
      <c r="A26" s="1" t="s">
        <v>26</v>
      </c>
      <c r="B26" s="6">
        <f>'TRB Record'!C25</f>
        <v>0</v>
      </c>
      <c r="C26" s="2"/>
      <c r="D26" s="2"/>
      <c r="E26" s="2">
        <v>4.5999999999999996</v>
      </c>
      <c r="F26" s="17">
        <f t="shared" si="0"/>
        <v>0</v>
      </c>
      <c r="G26" s="17">
        <f>AVERAGE(F25:F26)</f>
        <v>0</v>
      </c>
      <c r="H26" s="2"/>
      <c r="I26" s="2"/>
      <c r="J26" s="2">
        <v>4.5999999999999996</v>
      </c>
      <c r="K26" s="17">
        <f t="shared" si="1"/>
        <v>0</v>
      </c>
      <c r="L26" s="17">
        <f>AVERAGE(K25:K26)</f>
        <v>0</v>
      </c>
      <c r="M26" s="100"/>
      <c r="N26" s="102"/>
      <c r="O26" s="100">
        <v>4.5999999999999996</v>
      </c>
      <c r="P26" s="95">
        <f t="shared" si="2"/>
        <v>0</v>
      </c>
      <c r="Q26" s="95">
        <f>AVERAGE(P25:P26)</f>
        <v>0</v>
      </c>
    </row>
    <row r="27" spans="1:17">
      <c r="A27" s="1">
        <v>13</v>
      </c>
      <c r="B27" s="6">
        <f>'TRB Record'!C26</f>
        <v>0</v>
      </c>
      <c r="C27" s="2"/>
      <c r="D27" s="2"/>
      <c r="E27" s="2">
        <v>4.5999999999999996</v>
      </c>
      <c r="F27" s="17">
        <f t="shared" si="0"/>
        <v>0</v>
      </c>
      <c r="G27" s="17"/>
      <c r="H27" s="2"/>
      <c r="I27" s="2"/>
      <c r="J27" s="2">
        <v>4.5999999999999996</v>
      </c>
      <c r="K27" s="17">
        <f t="shared" si="1"/>
        <v>0</v>
      </c>
      <c r="L27" s="17"/>
      <c r="M27" s="100"/>
      <c r="N27" s="101"/>
      <c r="O27" s="100">
        <v>4.5999999999999996</v>
      </c>
      <c r="P27" s="95">
        <f t="shared" si="2"/>
        <v>0</v>
      </c>
      <c r="Q27" s="95"/>
    </row>
    <row r="28" spans="1:17">
      <c r="A28" s="1" t="s">
        <v>27</v>
      </c>
      <c r="B28" s="6">
        <f>'TRB Record'!C27</f>
        <v>0</v>
      </c>
      <c r="C28" s="2"/>
      <c r="D28" s="2"/>
      <c r="E28" s="2">
        <v>4.5999999999999996</v>
      </c>
      <c r="F28" s="17">
        <f t="shared" si="0"/>
        <v>0</v>
      </c>
      <c r="G28" s="17">
        <f>AVERAGE(F27:F28)</f>
        <v>0</v>
      </c>
      <c r="H28" s="2"/>
      <c r="I28" s="2"/>
      <c r="J28" s="2">
        <v>4.5999999999999996</v>
      </c>
      <c r="K28" s="17">
        <f t="shared" si="1"/>
        <v>0</v>
      </c>
      <c r="L28" s="17">
        <f>AVERAGE(K27:K28)</f>
        <v>0</v>
      </c>
      <c r="M28" s="100"/>
      <c r="N28" s="102"/>
      <c r="O28" s="100">
        <v>4.5999999999999996</v>
      </c>
      <c r="P28" s="95">
        <f t="shared" si="2"/>
        <v>0</v>
      </c>
      <c r="Q28" s="95">
        <f>AVERAGE(P27:P28)</f>
        <v>0</v>
      </c>
    </row>
    <row r="29" spans="1:17">
      <c r="A29" s="1">
        <v>14</v>
      </c>
      <c r="B29" s="6">
        <f>'TRB Record'!C28</f>
        <v>0</v>
      </c>
      <c r="C29" s="2"/>
      <c r="D29" s="2"/>
      <c r="E29" s="2">
        <v>4.5999999999999996</v>
      </c>
      <c r="F29" s="17">
        <f t="shared" si="0"/>
        <v>0</v>
      </c>
      <c r="G29" s="17"/>
      <c r="H29" s="2"/>
      <c r="I29" s="2"/>
      <c r="J29" s="2">
        <v>4.5999999999999996</v>
      </c>
      <c r="K29" s="17">
        <f t="shared" si="1"/>
        <v>0</v>
      </c>
      <c r="L29" s="17"/>
      <c r="M29" s="100"/>
      <c r="N29" s="101"/>
      <c r="O29" s="100">
        <v>4.5999999999999996</v>
      </c>
      <c r="P29" s="95">
        <f t="shared" si="2"/>
        <v>0</v>
      </c>
      <c r="Q29" s="95"/>
    </row>
    <row r="30" spans="1:17">
      <c r="A30" s="1" t="s">
        <v>28</v>
      </c>
      <c r="B30" s="6">
        <f>'TRB Record'!C29</f>
        <v>0</v>
      </c>
      <c r="C30" s="2"/>
      <c r="D30" s="2"/>
      <c r="E30" s="2">
        <v>4.5999999999999996</v>
      </c>
      <c r="F30" s="17">
        <f t="shared" si="0"/>
        <v>0</v>
      </c>
      <c r="G30" s="17">
        <f>AVERAGE(F29:F30)</f>
        <v>0</v>
      </c>
      <c r="H30" s="2"/>
      <c r="I30" s="2"/>
      <c r="J30" s="2">
        <v>4.5999999999999996</v>
      </c>
      <c r="K30" s="17">
        <f t="shared" si="1"/>
        <v>0</v>
      </c>
      <c r="L30" s="17">
        <f>AVERAGE(K29:K30)</f>
        <v>0</v>
      </c>
      <c r="M30" s="100"/>
      <c r="N30" s="102"/>
      <c r="O30" s="100">
        <v>4.5999999999999996</v>
      </c>
      <c r="P30" s="95">
        <f t="shared" si="2"/>
        <v>0</v>
      </c>
      <c r="Q30" s="95">
        <f>AVERAGE(P29:P30)</f>
        <v>0</v>
      </c>
    </row>
    <row r="31" spans="1:17">
      <c r="A31" s="1">
        <v>15</v>
      </c>
      <c r="B31" s="6">
        <f>'TRB Record'!C30</f>
        <v>0</v>
      </c>
      <c r="C31" s="2"/>
      <c r="D31" s="2"/>
      <c r="E31" s="2">
        <v>4.5999999999999996</v>
      </c>
      <c r="F31" s="17">
        <f t="shared" si="0"/>
        <v>0</v>
      </c>
      <c r="G31" s="17"/>
      <c r="H31" s="2"/>
      <c r="I31" s="2"/>
      <c r="J31" s="2">
        <v>4.5999999999999996</v>
      </c>
      <c r="K31" s="17">
        <f t="shared" si="1"/>
        <v>0</v>
      </c>
      <c r="L31" s="17"/>
      <c r="M31" s="100"/>
      <c r="N31" s="101"/>
      <c r="O31" s="100">
        <v>4.5999999999999996</v>
      </c>
      <c r="P31" s="95">
        <f t="shared" si="2"/>
        <v>0</v>
      </c>
      <c r="Q31" s="95"/>
    </row>
    <row r="32" spans="1:17">
      <c r="A32" s="1" t="s">
        <v>29</v>
      </c>
      <c r="B32" s="6">
        <f>'TRB Record'!C31</f>
        <v>0</v>
      </c>
      <c r="C32" s="2"/>
      <c r="D32" s="2"/>
      <c r="E32" s="2">
        <v>4.5999999999999996</v>
      </c>
      <c r="F32" s="17">
        <f t="shared" si="0"/>
        <v>0</v>
      </c>
      <c r="G32" s="17">
        <f>AVERAGE(F31:F32)</f>
        <v>0</v>
      </c>
      <c r="H32" s="2"/>
      <c r="I32" s="2"/>
      <c r="J32" s="2">
        <v>4.5999999999999996</v>
      </c>
      <c r="K32" s="17">
        <f t="shared" si="1"/>
        <v>0</v>
      </c>
      <c r="L32" s="17">
        <f>AVERAGE(K31:K32)</f>
        <v>0</v>
      </c>
      <c r="M32" s="100"/>
      <c r="N32" s="102"/>
      <c r="O32" s="100">
        <v>4.5999999999999996</v>
      </c>
      <c r="P32" s="95">
        <f t="shared" si="2"/>
        <v>0</v>
      </c>
      <c r="Q32" s="95">
        <f>AVERAGE(P31:P32)</f>
        <v>0</v>
      </c>
    </row>
    <row r="33" spans="1:17">
      <c r="A33" s="1">
        <v>16</v>
      </c>
      <c r="B33" s="6">
        <f>'TRB Record'!C32</f>
        <v>0</v>
      </c>
      <c r="C33" s="2"/>
      <c r="D33" s="2"/>
      <c r="E33" s="2">
        <v>4.5999999999999996</v>
      </c>
      <c r="F33" s="17">
        <f t="shared" si="0"/>
        <v>0</v>
      </c>
      <c r="G33" s="17"/>
      <c r="H33" s="2"/>
      <c r="I33" s="2"/>
      <c r="J33" s="2">
        <v>4.5999999999999996</v>
      </c>
      <c r="K33" s="17">
        <f t="shared" si="1"/>
        <v>0</v>
      </c>
      <c r="L33" s="17"/>
      <c r="M33" s="100"/>
      <c r="N33" s="101"/>
      <c r="O33" s="100">
        <v>4.5999999999999996</v>
      </c>
      <c r="P33" s="95">
        <f t="shared" si="2"/>
        <v>0</v>
      </c>
      <c r="Q33" s="95"/>
    </row>
    <row r="34" spans="1:17">
      <c r="A34" s="1" t="s">
        <v>30</v>
      </c>
      <c r="B34" s="6">
        <f>'TRB Record'!C33</f>
        <v>0</v>
      </c>
      <c r="C34" s="2"/>
      <c r="D34" s="2"/>
      <c r="E34" s="2">
        <v>4.5999999999999996</v>
      </c>
      <c r="F34" s="17">
        <f t="shared" si="0"/>
        <v>0</v>
      </c>
      <c r="G34" s="17">
        <f>AVERAGE(F33:F34)</f>
        <v>0</v>
      </c>
      <c r="H34" s="2"/>
      <c r="I34" s="2"/>
      <c r="J34" s="2">
        <v>4.5999999999999996</v>
      </c>
      <c r="K34" s="17">
        <f t="shared" si="1"/>
        <v>0</v>
      </c>
      <c r="L34" s="17">
        <f>AVERAGE(K33:K34)</f>
        <v>0</v>
      </c>
      <c r="M34" s="100"/>
      <c r="N34" s="102"/>
      <c r="O34" s="100">
        <v>4.5999999999999996</v>
      </c>
      <c r="P34" s="95">
        <f t="shared" si="2"/>
        <v>0</v>
      </c>
      <c r="Q34" s="95">
        <f>AVERAGE(P33:P34)</f>
        <v>0</v>
      </c>
    </row>
    <row r="35" spans="1:17">
      <c r="A35" s="1">
        <v>17</v>
      </c>
      <c r="B35" s="6">
        <f>'TRB Record'!C34</f>
        <v>0</v>
      </c>
      <c r="C35" s="2"/>
      <c r="D35" s="2"/>
      <c r="E35" s="2">
        <v>4.5999999999999996</v>
      </c>
      <c r="F35" s="17">
        <f t="shared" si="0"/>
        <v>0</v>
      </c>
      <c r="G35" s="17"/>
      <c r="H35" s="2"/>
      <c r="I35" s="2"/>
      <c r="J35" s="2">
        <v>4.5999999999999996</v>
      </c>
      <c r="K35" s="17">
        <f t="shared" si="1"/>
        <v>0</v>
      </c>
      <c r="L35" s="17"/>
      <c r="M35" s="100"/>
      <c r="N35" s="101"/>
      <c r="O35" s="100">
        <v>4.5999999999999996</v>
      </c>
      <c r="P35" s="95">
        <f t="shared" si="2"/>
        <v>0</v>
      </c>
      <c r="Q35" s="95"/>
    </row>
    <row r="36" spans="1:17">
      <c r="A36" s="1" t="s">
        <v>31</v>
      </c>
      <c r="B36" s="6">
        <f>'TRB Record'!C35</f>
        <v>0</v>
      </c>
      <c r="C36" s="2"/>
      <c r="D36" s="2"/>
      <c r="E36" s="2">
        <v>4.5999999999999996</v>
      </c>
      <c r="F36" s="17">
        <f t="shared" si="0"/>
        <v>0</v>
      </c>
      <c r="G36" s="17">
        <f>AVERAGE(F35:F36)</f>
        <v>0</v>
      </c>
      <c r="H36" s="2"/>
      <c r="I36" s="2"/>
      <c r="J36" s="2">
        <v>4.5999999999999996</v>
      </c>
      <c r="K36" s="17">
        <f t="shared" si="1"/>
        <v>0</v>
      </c>
      <c r="L36" s="17">
        <f>AVERAGE(K35:K36)</f>
        <v>0</v>
      </c>
      <c r="M36" s="100"/>
      <c r="N36" s="102"/>
      <c r="O36" s="100">
        <v>4.5999999999999996</v>
      </c>
      <c r="P36" s="95">
        <f t="shared" si="2"/>
        <v>0</v>
      </c>
      <c r="Q36" s="95">
        <f>AVERAGE(P35:P36)</f>
        <v>0</v>
      </c>
    </row>
    <row r="37" spans="1:17">
      <c r="A37" s="1">
        <v>18</v>
      </c>
      <c r="B37" s="6">
        <f>'TRB Record'!C36</f>
        <v>0</v>
      </c>
      <c r="C37" s="2"/>
      <c r="D37" s="2"/>
      <c r="E37" s="2">
        <v>4.5999999999999996</v>
      </c>
      <c r="F37" s="17">
        <f t="shared" si="0"/>
        <v>0</v>
      </c>
      <c r="G37" s="17"/>
      <c r="H37" s="2"/>
      <c r="I37" s="2"/>
      <c r="J37" s="2">
        <v>4.5999999999999996</v>
      </c>
      <c r="K37" s="17">
        <f t="shared" si="1"/>
        <v>0</v>
      </c>
      <c r="L37" s="17"/>
      <c r="M37" s="100"/>
      <c r="N37" s="101"/>
      <c r="O37" s="100">
        <v>4.5999999999999996</v>
      </c>
      <c r="P37" s="95">
        <f t="shared" si="2"/>
        <v>0</v>
      </c>
      <c r="Q37" s="95"/>
    </row>
    <row r="38" spans="1:17">
      <c r="A38" s="1" t="s">
        <v>32</v>
      </c>
      <c r="B38" s="6">
        <f>'TRB Record'!C37</f>
        <v>0</v>
      </c>
      <c r="C38" s="2"/>
      <c r="D38" s="2"/>
      <c r="E38" s="2">
        <v>4.5999999999999996</v>
      </c>
      <c r="F38" s="17">
        <f t="shared" si="0"/>
        <v>0</v>
      </c>
      <c r="G38" s="17">
        <f>AVERAGE(F37:F38)</f>
        <v>0</v>
      </c>
      <c r="H38" s="2"/>
      <c r="I38" s="2"/>
      <c r="J38" s="2">
        <v>4.5999999999999996</v>
      </c>
      <c r="K38" s="17">
        <f t="shared" si="1"/>
        <v>0</v>
      </c>
      <c r="L38" s="17">
        <f>AVERAGE(K37:K38)</f>
        <v>0</v>
      </c>
      <c r="M38" s="100"/>
      <c r="N38" s="102"/>
      <c r="O38" s="100">
        <v>4.5999999999999996</v>
      </c>
      <c r="P38" s="95">
        <f t="shared" si="2"/>
        <v>0</v>
      </c>
      <c r="Q38" s="95">
        <f>AVERAGE(P37:P38)</f>
        <v>0</v>
      </c>
    </row>
    <row r="39" spans="1:17">
      <c r="A39" s="1">
        <v>19</v>
      </c>
      <c r="B39" s="6">
        <f>'TRB Record'!C38</f>
        <v>0</v>
      </c>
      <c r="C39" s="2"/>
      <c r="D39" s="2"/>
      <c r="E39" s="2">
        <v>4.5999999999999996</v>
      </c>
      <c r="F39" s="17">
        <f t="shared" si="0"/>
        <v>0</v>
      </c>
      <c r="G39" s="17"/>
      <c r="H39" s="2"/>
      <c r="I39" s="2"/>
      <c r="J39" s="2">
        <v>4.5999999999999996</v>
      </c>
      <c r="K39" s="17">
        <f t="shared" si="1"/>
        <v>0</v>
      </c>
      <c r="L39" s="17"/>
      <c r="M39" s="100"/>
      <c r="N39" s="101"/>
      <c r="O39" s="100">
        <v>4.5999999999999996</v>
      </c>
      <c r="P39" s="95">
        <f t="shared" si="2"/>
        <v>0</v>
      </c>
      <c r="Q39" s="95"/>
    </row>
    <row r="40" spans="1:17">
      <c r="A40" s="1" t="s">
        <v>33</v>
      </c>
      <c r="B40" s="6">
        <f>'TRB Record'!C39</f>
        <v>0</v>
      </c>
      <c r="C40" s="2"/>
      <c r="D40" s="2"/>
      <c r="E40" s="2">
        <v>4.5999999999999996</v>
      </c>
      <c r="F40" s="17">
        <f t="shared" si="0"/>
        <v>0</v>
      </c>
      <c r="G40" s="17">
        <f>AVERAGE(F39:F40)</f>
        <v>0</v>
      </c>
      <c r="H40" s="2"/>
      <c r="I40" s="2"/>
      <c r="J40" s="2">
        <v>4.5999999999999996</v>
      </c>
      <c r="K40" s="17">
        <f t="shared" si="1"/>
        <v>0</v>
      </c>
      <c r="L40" s="17">
        <f>AVERAGE(K39:K40)</f>
        <v>0</v>
      </c>
      <c r="M40" s="100"/>
      <c r="N40" s="102"/>
      <c r="O40" s="100">
        <v>4.5999999999999996</v>
      </c>
      <c r="P40" s="95">
        <f t="shared" si="2"/>
        <v>0</v>
      </c>
      <c r="Q40" s="95">
        <f>AVERAGE(P39:P40)</f>
        <v>0</v>
      </c>
    </row>
    <row r="41" spans="1:17">
      <c r="A41" s="1">
        <v>20</v>
      </c>
      <c r="B41" s="6">
        <f>'TRB Record'!C40</f>
        <v>0</v>
      </c>
      <c r="C41" s="2"/>
      <c r="D41" s="2"/>
      <c r="E41" s="2">
        <v>4.5999999999999996</v>
      </c>
      <c r="F41" s="17">
        <f t="shared" si="0"/>
        <v>0</v>
      </c>
      <c r="G41" s="17"/>
      <c r="H41" s="2"/>
      <c r="I41" s="2"/>
      <c r="J41" s="2">
        <v>4.5999999999999996</v>
      </c>
      <c r="K41" s="17">
        <f t="shared" si="1"/>
        <v>0</v>
      </c>
      <c r="L41" s="17"/>
      <c r="M41" s="100"/>
      <c r="N41" s="101"/>
      <c r="O41" s="100">
        <v>4.5999999999999996</v>
      </c>
      <c r="P41" s="95">
        <f t="shared" si="2"/>
        <v>0</v>
      </c>
      <c r="Q41" s="95"/>
    </row>
    <row r="42" spans="1:17">
      <c r="A42" s="1" t="s">
        <v>34</v>
      </c>
      <c r="B42" s="6">
        <f>'TRB Record'!C41</f>
        <v>0</v>
      </c>
      <c r="C42" s="2"/>
      <c r="D42" s="2"/>
      <c r="E42" s="2">
        <v>4.5999999999999996</v>
      </c>
      <c r="F42" s="17">
        <f t="shared" si="0"/>
        <v>0</v>
      </c>
      <c r="G42" s="17">
        <f>AVERAGE(F41:F42)</f>
        <v>0</v>
      </c>
      <c r="H42" s="2"/>
      <c r="I42" s="2"/>
      <c r="J42" s="2">
        <v>4.5999999999999996</v>
      </c>
      <c r="K42" s="17">
        <f t="shared" si="1"/>
        <v>0</v>
      </c>
      <c r="L42" s="17">
        <f>AVERAGE(K41:K42)</f>
        <v>0</v>
      </c>
      <c r="M42" s="100"/>
      <c r="N42" s="102"/>
      <c r="O42" s="100">
        <v>4.5999999999999996</v>
      </c>
      <c r="P42" s="95">
        <f t="shared" si="2"/>
        <v>0</v>
      </c>
      <c r="Q42" s="95">
        <f>AVERAGE(P41:P42)</f>
        <v>0</v>
      </c>
    </row>
    <row r="43" spans="1:17">
      <c r="A43" s="1">
        <v>21</v>
      </c>
      <c r="B43" s="6">
        <f>'TRB Record'!C42</f>
        <v>0</v>
      </c>
      <c r="C43" s="2"/>
      <c r="D43" s="2"/>
      <c r="E43" s="2">
        <v>4.5999999999999996</v>
      </c>
      <c r="F43" s="17">
        <f t="shared" si="0"/>
        <v>0</v>
      </c>
      <c r="G43" s="17"/>
      <c r="H43" s="2"/>
      <c r="I43" s="2"/>
      <c r="J43" s="2">
        <v>4.5999999999999996</v>
      </c>
      <c r="K43" s="17">
        <f t="shared" si="1"/>
        <v>0</v>
      </c>
      <c r="L43" s="17"/>
      <c r="M43" s="100"/>
      <c r="N43" s="101"/>
      <c r="O43" s="100">
        <v>4.5999999999999996</v>
      </c>
      <c r="P43" s="95">
        <f t="shared" si="2"/>
        <v>0</v>
      </c>
      <c r="Q43" s="95"/>
    </row>
    <row r="44" spans="1:17">
      <c r="A44" s="1" t="s">
        <v>35</v>
      </c>
      <c r="B44" s="6">
        <f>'TRB Record'!C43</f>
        <v>0</v>
      </c>
      <c r="C44" s="2"/>
      <c r="D44" s="2"/>
      <c r="E44" s="2">
        <v>4.5999999999999996</v>
      </c>
      <c r="F44" s="17">
        <f t="shared" si="0"/>
        <v>0</v>
      </c>
      <c r="G44" s="17">
        <f>AVERAGE(F43:F44)</f>
        <v>0</v>
      </c>
      <c r="H44" s="2"/>
      <c r="I44" s="2"/>
      <c r="J44" s="2">
        <v>4.5999999999999996</v>
      </c>
      <c r="K44" s="17">
        <f t="shared" si="1"/>
        <v>0</v>
      </c>
      <c r="L44" s="17">
        <f>AVERAGE(K43:K44)</f>
        <v>0</v>
      </c>
      <c r="M44" s="100"/>
      <c r="N44" s="102"/>
      <c r="O44" s="100">
        <v>4.5999999999999996</v>
      </c>
      <c r="P44" s="95">
        <f t="shared" si="2"/>
        <v>0</v>
      </c>
      <c r="Q44" s="95">
        <f>AVERAGE(P43:P44)</f>
        <v>0</v>
      </c>
    </row>
    <row r="45" spans="1:17">
      <c r="A45" s="1">
        <v>22</v>
      </c>
      <c r="B45" s="6">
        <f>'TRB Record'!C44</f>
        <v>0</v>
      </c>
      <c r="C45" s="2"/>
      <c r="D45" s="2"/>
      <c r="E45" s="2">
        <v>4.5999999999999996</v>
      </c>
      <c r="F45" s="17">
        <f t="shared" si="0"/>
        <v>0</v>
      </c>
      <c r="G45" s="17"/>
      <c r="H45" s="2"/>
      <c r="I45" s="2"/>
      <c r="J45" s="2">
        <v>4.5999999999999996</v>
      </c>
      <c r="K45" s="17">
        <f t="shared" si="1"/>
        <v>0</v>
      </c>
      <c r="L45" s="17"/>
      <c r="M45" s="100"/>
      <c r="N45" s="101"/>
      <c r="O45" s="100">
        <v>4.5999999999999996</v>
      </c>
      <c r="P45" s="95">
        <f t="shared" si="2"/>
        <v>0</v>
      </c>
      <c r="Q45" s="95"/>
    </row>
    <row r="46" spans="1:17">
      <c r="A46" s="1" t="s">
        <v>36</v>
      </c>
      <c r="B46" s="6">
        <f>'TRB Record'!C45</f>
        <v>0</v>
      </c>
      <c r="C46" s="2"/>
      <c r="D46" s="2"/>
      <c r="E46" s="2">
        <v>4.5999999999999996</v>
      </c>
      <c r="F46" s="17">
        <f t="shared" si="0"/>
        <v>0</v>
      </c>
      <c r="G46" s="17">
        <f>AVERAGE(F45:F46)</f>
        <v>0</v>
      </c>
      <c r="H46" s="2"/>
      <c r="I46" s="2"/>
      <c r="J46" s="2">
        <v>4.5999999999999996</v>
      </c>
      <c r="K46" s="17">
        <f t="shared" si="1"/>
        <v>0</v>
      </c>
      <c r="L46" s="17">
        <f>AVERAGE(K45:K46)</f>
        <v>0</v>
      </c>
      <c r="M46" s="100"/>
      <c r="N46" s="102"/>
      <c r="O46" s="100">
        <v>4.5999999999999996</v>
      </c>
      <c r="P46" s="95">
        <f t="shared" si="2"/>
        <v>0</v>
      </c>
      <c r="Q46" s="95">
        <f>AVERAGE(P45:P46)</f>
        <v>0</v>
      </c>
    </row>
    <row r="47" spans="1:17">
      <c r="A47" s="1">
        <v>23</v>
      </c>
      <c r="B47" s="6">
        <f>'TRB Record'!C46</f>
        <v>0</v>
      </c>
      <c r="C47" s="2"/>
      <c r="D47" s="2"/>
      <c r="E47" s="2">
        <v>4.5999999999999996</v>
      </c>
      <c r="F47" s="17">
        <f t="shared" si="0"/>
        <v>0</v>
      </c>
      <c r="G47" s="17"/>
      <c r="H47" s="2"/>
      <c r="I47" s="2"/>
      <c r="J47" s="2">
        <v>4.5999999999999996</v>
      </c>
      <c r="K47" s="17">
        <f t="shared" si="1"/>
        <v>0</v>
      </c>
      <c r="L47" s="17"/>
      <c r="M47" s="100"/>
      <c r="N47" s="101"/>
      <c r="O47" s="100">
        <v>4.5999999999999996</v>
      </c>
      <c r="P47" s="95">
        <f t="shared" si="2"/>
        <v>0</v>
      </c>
      <c r="Q47" s="95"/>
    </row>
    <row r="48" spans="1:17">
      <c r="A48" s="1" t="s">
        <v>37</v>
      </c>
      <c r="B48" s="6">
        <f>'TRB Record'!C47</f>
        <v>0</v>
      </c>
      <c r="C48" s="2"/>
      <c r="D48" s="2"/>
      <c r="E48" s="2">
        <v>4.5999999999999996</v>
      </c>
      <c r="F48" s="17">
        <f t="shared" si="0"/>
        <v>0</v>
      </c>
      <c r="G48" s="17">
        <f>AVERAGE(F47:F48)</f>
        <v>0</v>
      </c>
      <c r="H48" s="2"/>
      <c r="I48" s="2"/>
      <c r="J48" s="2">
        <v>4.5999999999999996</v>
      </c>
      <c r="K48" s="17">
        <f t="shared" si="1"/>
        <v>0</v>
      </c>
      <c r="L48" s="17">
        <f>AVERAGE(K47:K48)</f>
        <v>0</v>
      </c>
      <c r="M48" s="100"/>
      <c r="N48" s="102"/>
      <c r="O48" s="100">
        <v>4.5999999999999996</v>
      </c>
      <c r="P48" s="95">
        <f t="shared" si="2"/>
        <v>0</v>
      </c>
      <c r="Q48" s="95">
        <f>AVERAGE(P47:P48)</f>
        <v>0</v>
      </c>
    </row>
    <row r="49" spans="1:17">
      <c r="A49" s="1">
        <v>24</v>
      </c>
      <c r="B49" s="6">
        <f>'TRB Record'!C48</f>
        <v>0</v>
      </c>
      <c r="C49" s="2"/>
      <c r="D49" s="2"/>
      <c r="E49" s="2">
        <v>4.5999999999999996</v>
      </c>
      <c r="F49" s="17">
        <f t="shared" si="0"/>
        <v>0</v>
      </c>
      <c r="G49" s="17"/>
      <c r="H49" s="2"/>
      <c r="I49" s="2"/>
      <c r="J49" s="2">
        <v>4.5999999999999996</v>
      </c>
      <c r="K49" s="17">
        <f t="shared" si="1"/>
        <v>0</v>
      </c>
      <c r="L49" s="17"/>
      <c r="M49" s="100"/>
      <c r="N49" s="101"/>
      <c r="O49" s="100">
        <v>4.5999999999999996</v>
      </c>
      <c r="P49" s="95">
        <f t="shared" si="2"/>
        <v>0</v>
      </c>
      <c r="Q49" s="95"/>
    </row>
    <row r="50" spans="1:17">
      <c r="A50" s="1" t="s">
        <v>38</v>
      </c>
      <c r="B50" s="6">
        <f>'TRB Record'!C49</f>
        <v>0</v>
      </c>
      <c r="C50" s="2"/>
      <c r="D50" s="2"/>
      <c r="E50" s="2">
        <v>4.5999999999999996</v>
      </c>
      <c r="F50" s="17">
        <f t="shared" si="0"/>
        <v>0</v>
      </c>
      <c r="G50" s="17">
        <f>AVERAGE(F49:F50)</f>
        <v>0</v>
      </c>
      <c r="H50" s="2"/>
      <c r="I50" s="2"/>
      <c r="J50" s="2">
        <v>4.5999999999999996</v>
      </c>
      <c r="K50" s="17">
        <f t="shared" si="1"/>
        <v>0</v>
      </c>
      <c r="L50" s="17">
        <f>AVERAGE(K49:K50)</f>
        <v>0</v>
      </c>
      <c r="M50" s="100"/>
      <c r="N50" s="102"/>
      <c r="O50" s="100">
        <v>4.5999999999999996</v>
      </c>
      <c r="P50" s="95">
        <f t="shared" si="2"/>
        <v>0</v>
      </c>
      <c r="Q50" s="95">
        <f>AVERAGE(P49:P50)</f>
        <v>0</v>
      </c>
    </row>
    <row r="51" spans="1:17">
      <c r="A51" s="1">
        <v>25</v>
      </c>
      <c r="B51" s="6">
        <f>'TRB Record'!C50</f>
        <v>0</v>
      </c>
      <c r="C51" s="2"/>
      <c r="D51" s="2"/>
      <c r="E51" s="2">
        <v>4.5999999999999996</v>
      </c>
      <c r="F51" s="17">
        <f t="shared" si="0"/>
        <v>0</v>
      </c>
      <c r="G51" s="17"/>
      <c r="H51" s="2"/>
      <c r="I51" s="2"/>
      <c r="J51" s="2">
        <v>4.5999999999999996</v>
      </c>
      <c r="K51" s="17">
        <f t="shared" si="1"/>
        <v>0</v>
      </c>
      <c r="L51" s="17"/>
      <c r="M51" s="100"/>
      <c r="N51" s="101"/>
      <c r="O51" s="100">
        <v>4.5999999999999996</v>
      </c>
      <c r="P51" s="95">
        <f t="shared" si="2"/>
        <v>0</v>
      </c>
      <c r="Q51" s="95"/>
    </row>
    <row r="52" spans="1:17">
      <c r="A52" s="1" t="s">
        <v>39</v>
      </c>
      <c r="B52" s="6">
        <f>'TRB Record'!C51</f>
        <v>0</v>
      </c>
      <c r="C52" s="2"/>
      <c r="D52" s="2"/>
      <c r="E52" s="2">
        <v>4.5999999999999996</v>
      </c>
      <c r="F52" s="17">
        <f t="shared" si="0"/>
        <v>0</v>
      </c>
      <c r="G52" s="17">
        <f>AVERAGE(F51:F52)</f>
        <v>0</v>
      </c>
      <c r="H52" s="2"/>
      <c r="I52" s="2"/>
      <c r="J52" s="2">
        <v>4.5999999999999996</v>
      </c>
      <c r="K52" s="17">
        <f t="shared" si="1"/>
        <v>0</v>
      </c>
      <c r="L52" s="17">
        <f>AVERAGE(K51:K52)</f>
        <v>0</v>
      </c>
      <c r="M52" s="100"/>
      <c r="N52" s="102"/>
      <c r="O52" s="100">
        <v>4.5999999999999996</v>
      </c>
      <c r="P52" s="95">
        <f t="shared" si="2"/>
        <v>0</v>
      </c>
      <c r="Q52" s="95">
        <f>AVERAGE(P51:P52)</f>
        <v>0</v>
      </c>
    </row>
    <row r="53" spans="1:17">
      <c r="A53" s="1">
        <v>26</v>
      </c>
      <c r="B53" s="6">
        <f>'TRB Record'!C52</f>
        <v>0</v>
      </c>
      <c r="C53" s="2"/>
      <c r="D53" s="2"/>
      <c r="E53" s="2">
        <v>4.5999999999999996</v>
      </c>
      <c r="F53" s="17">
        <f t="shared" si="0"/>
        <v>0</v>
      </c>
      <c r="G53" s="17"/>
      <c r="H53" s="2"/>
      <c r="I53" s="2"/>
      <c r="J53" s="2">
        <v>4.5999999999999996</v>
      </c>
      <c r="K53" s="17">
        <f t="shared" si="1"/>
        <v>0</v>
      </c>
      <c r="L53" s="17"/>
      <c r="M53" s="100"/>
      <c r="N53" s="101"/>
      <c r="O53" s="100">
        <v>4.5999999999999996</v>
      </c>
      <c r="P53" s="95">
        <f t="shared" si="2"/>
        <v>0</v>
      </c>
      <c r="Q53" s="95"/>
    </row>
    <row r="54" spans="1:17">
      <c r="A54" s="1" t="s">
        <v>40</v>
      </c>
      <c r="B54" s="6">
        <f>'TRB Record'!C53</f>
        <v>0</v>
      </c>
      <c r="C54" s="2"/>
      <c r="D54" s="2"/>
      <c r="E54" s="2">
        <v>4.5999999999999996</v>
      </c>
      <c r="F54" s="17">
        <f t="shared" si="0"/>
        <v>0</v>
      </c>
      <c r="G54" s="17">
        <f>AVERAGE(F53:F54)</f>
        <v>0</v>
      </c>
      <c r="H54" s="2"/>
      <c r="I54" s="2"/>
      <c r="J54" s="2">
        <v>4.5999999999999996</v>
      </c>
      <c r="K54" s="17">
        <f t="shared" si="1"/>
        <v>0</v>
      </c>
      <c r="L54" s="17">
        <f>AVERAGE(K53:K54)</f>
        <v>0</v>
      </c>
      <c r="M54" s="100"/>
      <c r="N54" s="102"/>
      <c r="O54" s="100">
        <v>4.5999999999999996</v>
      </c>
      <c r="P54" s="95">
        <f t="shared" si="2"/>
        <v>0</v>
      </c>
      <c r="Q54" s="95">
        <f>AVERAGE(P53:P54)</f>
        <v>0</v>
      </c>
    </row>
    <row r="55" spans="1:17">
      <c r="A55" s="1">
        <v>27</v>
      </c>
      <c r="B55" s="6">
        <f>'TRB Record'!C54</f>
        <v>0</v>
      </c>
      <c r="C55" s="2"/>
      <c r="D55" s="2"/>
      <c r="E55" s="2">
        <v>4.5999999999999996</v>
      </c>
      <c r="F55" s="17">
        <f t="shared" si="0"/>
        <v>0</v>
      </c>
      <c r="G55" s="17"/>
      <c r="H55" s="2"/>
      <c r="I55" s="2"/>
      <c r="J55" s="2">
        <v>4.5999999999999996</v>
      </c>
      <c r="K55" s="17">
        <f t="shared" si="1"/>
        <v>0</v>
      </c>
      <c r="L55" s="17"/>
      <c r="M55" s="100"/>
      <c r="N55" s="101"/>
      <c r="O55" s="100">
        <v>4.5999999999999996</v>
      </c>
      <c r="P55" s="95">
        <f t="shared" si="2"/>
        <v>0</v>
      </c>
      <c r="Q55" s="95"/>
    </row>
    <row r="56" spans="1:17">
      <c r="A56" s="1" t="s">
        <v>41</v>
      </c>
      <c r="B56" s="6">
        <f>'TRB Record'!C55</f>
        <v>0</v>
      </c>
      <c r="C56" s="2"/>
      <c r="D56" s="2"/>
      <c r="E56" s="2">
        <v>4.5999999999999996</v>
      </c>
      <c r="F56" s="17">
        <f t="shared" si="0"/>
        <v>0</v>
      </c>
      <c r="G56" s="17">
        <f>AVERAGE(F55:F56)</f>
        <v>0</v>
      </c>
      <c r="H56" s="2"/>
      <c r="I56" s="2"/>
      <c r="J56" s="2">
        <v>4.5999999999999996</v>
      </c>
      <c r="K56" s="17">
        <f t="shared" si="1"/>
        <v>0</v>
      </c>
      <c r="L56" s="17">
        <f>AVERAGE(K55:K56)</f>
        <v>0</v>
      </c>
      <c r="M56" s="100"/>
      <c r="N56" s="102"/>
      <c r="O56" s="100">
        <v>4.5999999999999996</v>
      </c>
      <c r="P56" s="95">
        <f t="shared" si="2"/>
        <v>0</v>
      </c>
      <c r="Q56" s="95">
        <f>AVERAGE(P55:P56)</f>
        <v>0</v>
      </c>
    </row>
    <row r="57" spans="1:17">
      <c r="A57" s="1">
        <v>28</v>
      </c>
      <c r="B57" s="6">
        <f>'TRB Record'!C56</f>
        <v>0</v>
      </c>
      <c r="C57" s="2"/>
      <c r="D57" s="2"/>
      <c r="E57" s="2">
        <v>4.5999999999999996</v>
      </c>
      <c r="F57" s="17">
        <f t="shared" si="0"/>
        <v>0</v>
      </c>
      <c r="G57" s="17"/>
      <c r="H57" s="2"/>
      <c r="I57" s="2"/>
      <c r="J57" s="2">
        <v>4.5999999999999996</v>
      </c>
      <c r="K57" s="17">
        <f t="shared" si="1"/>
        <v>0</v>
      </c>
      <c r="L57" s="17"/>
      <c r="M57" s="100"/>
      <c r="N57" s="101"/>
      <c r="O57" s="100">
        <v>4.5999999999999996</v>
      </c>
      <c r="P57" s="95">
        <f t="shared" si="2"/>
        <v>0</v>
      </c>
      <c r="Q57" s="95"/>
    </row>
    <row r="58" spans="1:17">
      <c r="A58" s="1" t="s">
        <v>42</v>
      </c>
      <c r="B58" s="6">
        <f>'TRB Record'!C57</f>
        <v>0</v>
      </c>
      <c r="C58" s="2"/>
      <c r="D58" s="2"/>
      <c r="E58" s="2">
        <v>4.5999999999999996</v>
      </c>
      <c r="F58" s="17">
        <f t="shared" si="0"/>
        <v>0</v>
      </c>
      <c r="G58" s="17">
        <f>AVERAGE(F57:F58)</f>
        <v>0</v>
      </c>
      <c r="H58" s="2"/>
      <c r="I58" s="2"/>
      <c r="J58" s="2">
        <v>4.5999999999999996</v>
      </c>
      <c r="K58" s="17">
        <f t="shared" si="1"/>
        <v>0</v>
      </c>
      <c r="L58" s="17">
        <f>AVERAGE(K57:K58)</f>
        <v>0</v>
      </c>
      <c r="M58" s="100"/>
      <c r="N58" s="102"/>
      <c r="O58" s="100">
        <v>4.5999999999999996</v>
      </c>
      <c r="P58" s="95">
        <f t="shared" si="2"/>
        <v>0</v>
      </c>
      <c r="Q58" s="95">
        <f>AVERAGE(P57:P58)</f>
        <v>0</v>
      </c>
    </row>
    <row r="59" spans="1:17">
      <c r="A59" s="1">
        <v>29</v>
      </c>
      <c r="B59" s="6">
        <f>'TRB Record'!C58</f>
        <v>0</v>
      </c>
      <c r="C59" s="2"/>
      <c r="D59" s="2"/>
      <c r="E59" s="2">
        <v>4.5999999999999996</v>
      </c>
      <c r="F59" s="17">
        <f t="shared" si="0"/>
        <v>0</v>
      </c>
      <c r="G59" s="17"/>
      <c r="H59" s="2"/>
      <c r="I59" s="2"/>
      <c r="J59" s="2">
        <v>4.5999999999999996</v>
      </c>
      <c r="K59" s="17">
        <f t="shared" si="1"/>
        <v>0</v>
      </c>
      <c r="L59" s="17"/>
      <c r="M59" s="100"/>
      <c r="N59" s="101"/>
      <c r="O59" s="100">
        <v>4.5999999999999996</v>
      </c>
      <c r="P59" s="95">
        <f t="shared" si="2"/>
        <v>0</v>
      </c>
      <c r="Q59" s="95"/>
    </row>
    <row r="60" spans="1:17">
      <c r="A60" s="1" t="s">
        <v>43</v>
      </c>
      <c r="B60" s="6">
        <f>'TRB Record'!C59</f>
        <v>0</v>
      </c>
      <c r="C60" s="2"/>
      <c r="D60" s="2"/>
      <c r="E60" s="2">
        <v>4.5999999999999996</v>
      </c>
      <c r="F60" s="17">
        <f t="shared" si="0"/>
        <v>0</v>
      </c>
      <c r="G60" s="17">
        <f>AVERAGE(F59:F60)</f>
        <v>0</v>
      </c>
      <c r="H60" s="2"/>
      <c r="I60" s="2"/>
      <c r="J60" s="2">
        <v>4.5999999999999996</v>
      </c>
      <c r="K60" s="17">
        <f t="shared" si="1"/>
        <v>0</v>
      </c>
      <c r="L60" s="17">
        <f>AVERAGE(K59:K60)</f>
        <v>0</v>
      </c>
      <c r="M60" s="100"/>
      <c r="N60" s="102"/>
      <c r="O60" s="100">
        <v>4.5999999999999996</v>
      </c>
      <c r="P60" s="95">
        <f t="shared" si="2"/>
        <v>0</v>
      </c>
      <c r="Q60" s="95">
        <f>AVERAGE(P59:P60)</f>
        <v>0</v>
      </c>
    </row>
    <row r="61" spans="1:17">
      <c r="A61" s="1">
        <v>30</v>
      </c>
      <c r="B61" s="6">
        <f>'TRB Record'!C60</f>
        <v>0</v>
      </c>
      <c r="C61" s="2"/>
      <c r="D61" s="2"/>
      <c r="E61" s="2">
        <v>4.5999999999999996</v>
      </c>
      <c r="F61" s="17">
        <f t="shared" si="0"/>
        <v>0</v>
      </c>
      <c r="G61" s="17"/>
      <c r="H61" s="2"/>
      <c r="I61" s="2"/>
      <c r="J61" s="2">
        <v>4.5999999999999996</v>
      </c>
      <c r="K61" s="17">
        <f t="shared" si="1"/>
        <v>0</v>
      </c>
      <c r="L61" s="17"/>
      <c r="M61" s="100"/>
      <c r="N61" s="101"/>
      <c r="O61" s="100">
        <v>4.5999999999999996</v>
      </c>
      <c r="P61" s="95">
        <f t="shared" si="2"/>
        <v>0</v>
      </c>
      <c r="Q61" s="95"/>
    </row>
    <row r="62" spans="1:17">
      <c r="A62" s="1" t="s">
        <v>44</v>
      </c>
      <c r="B62" s="6">
        <f>'TRB Record'!C61</f>
        <v>0</v>
      </c>
      <c r="C62" s="2"/>
      <c r="D62" s="2"/>
      <c r="E62" s="2">
        <v>4.5999999999999996</v>
      </c>
      <c r="F62" s="17">
        <f t="shared" si="0"/>
        <v>0</v>
      </c>
      <c r="G62" s="17">
        <f>AVERAGE(F61:F62)</f>
        <v>0</v>
      </c>
      <c r="H62" s="2"/>
      <c r="I62" s="2"/>
      <c r="J62" s="2">
        <v>4.5999999999999996</v>
      </c>
      <c r="K62" s="17">
        <f t="shared" si="1"/>
        <v>0</v>
      </c>
      <c r="L62" s="17">
        <f>AVERAGE(K61:K62)</f>
        <v>0</v>
      </c>
      <c r="M62" s="100"/>
      <c r="N62" s="102"/>
      <c r="O62" s="100">
        <v>4.5999999999999996</v>
      </c>
      <c r="P62" s="95">
        <f t="shared" si="2"/>
        <v>0</v>
      </c>
      <c r="Q62" s="95">
        <f>AVERAGE(P61:P62)</f>
        <v>0</v>
      </c>
    </row>
  </sheetData>
  <sheetProtection sheet="1" objects="1" scenarios="1"/>
  <mergeCells count="3">
    <mergeCell ref="C1:G1"/>
    <mergeCell ref="H1:L1"/>
    <mergeCell ref="M1:Q1"/>
  </mergeCells>
  <phoneticPr fontId="0"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00D02-2475-4299-BCA8-A007646157C0}">
  <dimension ref="A1:T62"/>
  <sheetViews>
    <sheetView workbookViewId="0">
      <pane xSplit="1" ySplit="2" topLeftCell="B3" activePane="bottomRight" state="frozen"/>
      <selection pane="bottomRight" activeCell="E8" sqref="E8"/>
      <selection pane="bottomLeft" activeCell="A62" sqref="A62:IV213"/>
      <selection pane="topRight" activeCell="A62" sqref="A62:IV213"/>
    </sheetView>
  </sheetViews>
  <sheetFormatPr defaultColWidth="11.42578125" defaultRowHeight="12"/>
  <cols>
    <col min="1" max="1" width="10.85546875" style="1" customWidth="1"/>
    <col min="2" max="2" width="14.42578125" style="6" customWidth="1"/>
    <col min="3" max="3" width="11.140625" style="19" customWidth="1"/>
    <col min="4" max="4" width="7.42578125" style="24" customWidth="1"/>
    <col min="5" max="5" width="7.42578125" style="89" customWidth="1"/>
    <col min="6" max="6" width="7.42578125" style="22" customWidth="1"/>
    <col min="7" max="10" width="7.42578125" style="2" customWidth="1"/>
    <col min="11" max="13" width="7.42578125" style="1" customWidth="1"/>
    <col min="14" max="14" width="10.42578125" style="2" customWidth="1"/>
    <col min="15" max="16" width="7.42578125" style="2" customWidth="1"/>
    <col min="17" max="20" width="7.42578125" style="1" customWidth="1"/>
    <col min="21" max="16384" width="11.42578125" style="5"/>
  </cols>
  <sheetData>
    <row r="1" spans="1:20" s="1" customFormat="1">
      <c r="B1" s="6"/>
      <c r="C1" s="54"/>
      <c r="D1" s="54"/>
      <c r="E1" s="6"/>
      <c r="F1" s="22"/>
      <c r="G1" s="165" t="s">
        <v>72</v>
      </c>
      <c r="H1" s="165"/>
      <c r="I1" s="165"/>
      <c r="J1" s="165"/>
      <c r="N1" s="166" t="s">
        <v>73</v>
      </c>
      <c r="O1" s="167"/>
      <c r="P1" s="168"/>
    </row>
    <row r="2" spans="1:20" s="9" customFormat="1" ht="141">
      <c r="A2" s="9" t="s">
        <v>0</v>
      </c>
      <c r="B2" s="10" t="s">
        <v>48</v>
      </c>
      <c r="C2" s="59" t="s">
        <v>74</v>
      </c>
      <c r="D2" s="59" t="s">
        <v>75</v>
      </c>
      <c r="E2" s="10" t="s">
        <v>49</v>
      </c>
      <c r="F2" s="23" t="s">
        <v>76</v>
      </c>
      <c r="G2" s="60" t="s">
        <v>77</v>
      </c>
      <c r="H2" s="60" t="s">
        <v>78</v>
      </c>
      <c r="I2" s="60" t="s">
        <v>79</v>
      </c>
      <c r="J2" s="61" t="s">
        <v>80</v>
      </c>
      <c r="K2" s="9" t="s">
        <v>81</v>
      </c>
      <c r="L2" s="9" t="s">
        <v>82</v>
      </c>
      <c r="M2" s="9" t="s">
        <v>83</v>
      </c>
      <c r="N2" s="60" t="s">
        <v>7</v>
      </c>
      <c r="O2" s="60" t="s">
        <v>77</v>
      </c>
      <c r="P2" s="60" t="s">
        <v>78</v>
      </c>
      <c r="Q2" s="9" t="s">
        <v>81</v>
      </c>
      <c r="R2" s="9" t="s">
        <v>84</v>
      </c>
      <c r="S2" s="9" t="s">
        <v>85</v>
      </c>
      <c r="T2" s="9" t="s">
        <v>86</v>
      </c>
    </row>
    <row r="3" spans="1:20">
      <c r="A3" s="1">
        <v>1</v>
      </c>
      <c r="B3" s="6">
        <f>'TRB Record'!C2</f>
        <v>0</v>
      </c>
      <c r="C3" s="8"/>
      <c r="D3" s="8"/>
      <c r="E3" s="88">
        <f>'% solids whole biomass'!J4</f>
        <v>0</v>
      </c>
      <c r="F3" s="22">
        <f t="shared" ref="F3:F34" si="0">(E3/100)*D3</f>
        <v>0</v>
      </c>
      <c r="G3" s="34"/>
      <c r="H3" s="34"/>
      <c r="I3" s="34"/>
      <c r="J3" s="34"/>
      <c r="K3" s="17" t="e">
        <f t="shared" ref="K3:K34" si="1">(H3-G3)*(I3/(I3-J3))</f>
        <v>#DIV/0!</v>
      </c>
      <c r="L3" s="17">
        <f>IF(F3=0,0,100*(K3/F3))</f>
        <v>0</v>
      </c>
      <c r="M3" s="17"/>
      <c r="O3" s="34"/>
      <c r="P3" s="34"/>
      <c r="Q3" s="17">
        <f t="shared" ref="Q3:Q34" si="2">P3-O3</f>
        <v>0</v>
      </c>
      <c r="R3" s="17">
        <f>IF(F3=0,0,100*(Q3/F3))</f>
        <v>0</v>
      </c>
      <c r="S3" s="17"/>
      <c r="T3" s="17"/>
    </row>
    <row r="4" spans="1:20">
      <c r="A4" s="1" t="s">
        <v>15</v>
      </c>
      <c r="B4" s="6">
        <f>'TRB Record'!C3</f>
        <v>0</v>
      </c>
      <c r="C4" s="8"/>
      <c r="D4" s="8"/>
      <c r="E4" s="88">
        <f>'% solids whole biomass'!J4</f>
        <v>0</v>
      </c>
      <c r="F4" s="22">
        <f t="shared" si="0"/>
        <v>0</v>
      </c>
      <c r="G4" s="34"/>
      <c r="H4" s="34"/>
      <c r="I4" s="34"/>
      <c r="J4" s="34"/>
      <c r="K4" s="17" t="e">
        <f t="shared" si="1"/>
        <v>#DIV/0!</v>
      </c>
      <c r="L4" s="17">
        <f t="shared" ref="L4:L62" si="3">IF(F4=0,0,100*(K4/F4))</f>
        <v>0</v>
      </c>
      <c r="M4" s="17">
        <f>AVERAGE(L3:L4)</f>
        <v>0</v>
      </c>
      <c r="O4" s="34"/>
      <c r="P4" s="34"/>
      <c r="Q4" s="17">
        <f t="shared" si="2"/>
        <v>0</v>
      </c>
      <c r="R4" s="17">
        <f t="shared" ref="R4:R62" si="4">IF(F4=0,0,100*(Q4/F4))</f>
        <v>0</v>
      </c>
      <c r="S4" s="17">
        <f>AVERAGE(R3:R4)</f>
        <v>0</v>
      </c>
      <c r="T4" s="17">
        <f>S4+M4</f>
        <v>0</v>
      </c>
    </row>
    <row r="5" spans="1:20">
      <c r="A5" s="1">
        <v>2</v>
      </c>
      <c r="B5" s="6">
        <f>'TRB Record'!C4</f>
        <v>0</v>
      </c>
      <c r="C5" s="8"/>
      <c r="D5" s="8"/>
      <c r="E5" s="88">
        <f>'% solids whole biomass'!J6</f>
        <v>0</v>
      </c>
      <c r="F5" s="22">
        <f t="shared" si="0"/>
        <v>0</v>
      </c>
      <c r="G5" s="34"/>
      <c r="H5" s="34"/>
      <c r="I5" s="34"/>
      <c r="J5" s="34"/>
      <c r="K5" s="17" t="e">
        <f t="shared" si="1"/>
        <v>#DIV/0!</v>
      </c>
      <c r="L5" s="17">
        <f t="shared" si="3"/>
        <v>0</v>
      </c>
      <c r="M5" s="17"/>
      <c r="O5" s="34"/>
      <c r="P5" s="34"/>
      <c r="Q5" s="17">
        <f t="shared" si="2"/>
        <v>0</v>
      </c>
      <c r="R5" s="17">
        <f t="shared" si="4"/>
        <v>0</v>
      </c>
      <c r="S5" s="17"/>
      <c r="T5" s="17"/>
    </row>
    <row r="6" spans="1:20">
      <c r="A6" s="1" t="s">
        <v>16</v>
      </c>
      <c r="B6" s="6">
        <f>'TRB Record'!C5</f>
        <v>0</v>
      </c>
      <c r="C6" s="8"/>
      <c r="D6" s="8"/>
      <c r="E6" s="88">
        <f>'% solids whole biomass'!J6</f>
        <v>0</v>
      </c>
      <c r="F6" s="22">
        <f t="shared" si="0"/>
        <v>0</v>
      </c>
      <c r="G6" s="34"/>
      <c r="H6" s="34"/>
      <c r="I6" s="34"/>
      <c r="J6" s="34"/>
      <c r="K6" s="17" t="e">
        <f t="shared" si="1"/>
        <v>#DIV/0!</v>
      </c>
      <c r="L6" s="17">
        <f t="shared" si="3"/>
        <v>0</v>
      </c>
      <c r="M6" s="17">
        <f>AVERAGE(L5:L6)</f>
        <v>0</v>
      </c>
      <c r="O6" s="34"/>
      <c r="P6" s="34"/>
      <c r="Q6" s="17">
        <f t="shared" si="2"/>
        <v>0</v>
      </c>
      <c r="R6" s="17">
        <f t="shared" si="4"/>
        <v>0</v>
      </c>
      <c r="S6" s="17">
        <f>AVERAGE(R5:R6)</f>
        <v>0</v>
      </c>
      <c r="T6" s="17">
        <f>S6+M6</f>
        <v>0</v>
      </c>
    </row>
    <row r="7" spans="1:20">
      <c r="A7" s="1">
        <v>3</v>
      </c>
      <c r="B7" s="6">
        <f>'TRB Record'!C6</f>
        <v>0</v>
      </c>
      <c r="C7" s="8"/>
      <c r="D7" s="8"/>
      <c r="E7" s="88">
        <f>'% solids whole biomass'!J8</f>
        <v>0</v>
      </c>
      <c r="F7" s="22">
        <f t="shared" si="0"/>
        <v>0</v>
      </c>
      <c r="G7" s="34"/>
      <c r="H7" s="34"/>
      <c r="I7" s="34"/>
      <c r="J7" s="34"/>
      <c r="K7" s="17" t="e">
        <f t="shared" si="1"/>
        <v>#DIV/0!</v>
      </c>
      <c r="L7" s="17">
        <f t="shared" si="3"/>
        <v>0</v>
      </c>
      <c r="M7" s="17"/>
      <c r="O7" s="34"/>
      <c r="P7" s="34"/>
      <c r="Q7" s="17">
        <f t="shared" si="2"/>
        <v>0</v>
      </c>
      <c r="R7" s="17">
        <f t="shared" si="4"/>
        <v>0</v>
      </c>
      <c r="S7" s="17"/>
      <c r="T7" s="17"/>
    </row>
    <row r="8" spans="1:20">
      <c r="A8" s="1" t="s">
        <v>17</v>
      </c>
      <c r="B8" s="6">
        <f>'TRB Record'!C7</f>
        <v>0</v>
      </c>
      <c r="C8" s="8"/>
      <c r="D8" s="8"/>
      <c r="E8" s="88">
        <f>'% solids whole biomass'!J8</f>
        <v>0</v>
      </c>
      <c r="F8" s="22">
        <f t="shared" si="0"/>
        <v>0</v>
      </c>
      <c r="G8" s="34"/>
      <c r="H8" s="34"/>
      <c r="I8" s="34"/>
      <c r="J8" s="34"/>
      <c r="K8" s="17" t="e">
        <f t="shared" si="1"/>
        <v>#DIV/0!</v>
      </c>
      <c r="L8" s="17">
        <f t="shared" si="3"/>
        <v>0</v>
      </c>
      <c r="M8" s="17">
        <f>AVERAGE(L7:L8)</f>
        <v>0</v>
      </c>
      <c r="O8" s="34"/>
      <c r="P8" s="34"/>
      <c r="Q8" s="17">
        <f t="shared" si="2"/>
        <v>0</v>
      </c>
      <c r="R8" s="17">
        <f t="shared" si="4"/>
        <v>0</v>
      </c>
      <c r="S8" s="17">
        <f>AVERAGE(R7:R8)</f>
        <v>0</v>
      </c>
      <c r="T8" s="17">
        <f>S8+M8</f>
        <v>0</v>
      </c>
    </row>
    <row r="9" spans="1:20">
      <c r="A9" s="1">
        <v>4</v>
      </c>
      <c r="B9" s="6">
        <f>'TRB Record'!C8</f>
        <v>0</v>
      </c>
      <c r="C9" s="8"/>
      <c r="D9" s="8"/>
      <c r="E9" s="88">
        <f>'% solids whole biomass'!J10</f>
        <v>0</v>
      </c>
      <c r="F9" s="22">
        <f t="shared" si="0"/>
        <v>0</v>
      </c>
      <c r="G9" s="34"/>
      <c r="H9" s="34"/>
      <c r="I9" s="34"/>
      <c r="J9" s="34"/>
      <c r="K9" s="17" t="e">
        <f t="shared" si="1"/>
        <v>#DIV/0!</v>
      </c>
      <c r="L9" s="17">
        <f t="shared" si="3"/>
        <v>0</v>
      </c>
      <c r="M9" s="17"/>
      <c r="O9" s="34"/>
      <c r="P9" s="34"/>
      <c r="Q9" s="17">
        <f t="shared" si="2"/>
        <v>0</v>
      </c>
      <c r="R9" s="17">
        <f t="shared" si="4"/>
        <v>0</v>
      </c>
      <c r="S9" s="17"/>
      <c r="T9" s="17"/>
    </row>
    <row r="10" spans="1:20">
      <c r="A10" s="1" t="s">
        <v>18</v>
      </c>
      <c r="B10" s="6">
        <f>'TRB Record'!C9</f>
        <v>0</v>
      </c>
      <c r="C10" s="8"/>
      <c r="D10" s="8"/>
      <c r="E10" s="88">
        <f>'% solids whole biomass'!J10</f>
        <v>0</v>
      </c>
      <c r="F10" s="22">
        <f t="shared" si="0"/>
        <v>0</v>
      </c>
      <c r="G10" s="34"/>
      <c r="H10" s="34"/>
      <c r="I10" s="34"/>
      <c r="J10" s="34"/>
      <c r="K10" s="17" t="e">
        <f t="shared" si="1"/>
        <v>#DIV/0!</v>
      </c>
      <c r="L10" s="17">
        <f t="shared" si="3"/>
        <v>0</v>
      </c>
      <c r="M10" s="17">
        <f>AVERAGE(L9:L10)</f>
        <v>0</v>
      </c>
      <c r="O10" s="34"/>
      <c r="P10" s="34"/>
      <c r="Q10" s="17">
        <f t="shared" si="2"/>
        <v>0</v>
      </c>
      <c r="R10" s="17">
        <f t="shared" si="4"/>
        <v>0</v>
      </c>
      <c r="S10" s="17">
        <f>AVERAGE(R9:R10)</f>
        <v>0</v>
      </c>
      <c r="T10" s="17">
        <f>S10+M10</f>
        <v>0</v>
      </c>
    </row>
    <row r="11" spans="1:20">
      <c r="A11" s="1">
        <v>5</v>
      </c>
      <c r="B11" s="6">
        <f>'TRB Record'!C10</f>
        <v>0</v>
      </c>
      <c r="C11" s="8"/>
      <c r="D11" s="8"/>
      <c r="E11" s="88">
        <f>'% solids whole biomass'!J12</f>
        <v>0</v>
      </c>
      <c r="F11" s="22">
        <f t="shared" si="0"/>
        <v>0</v>
      </c>
      <c r="G11" s="34"/>
      <c r="H11" s="34"/>
      <c r="I11" s="34"/>
      <c r="J11" s="34"/>
      <c r="K11" s="17" t="e">
        <f t="shared" si="1"/>
        <v>#DIV/0!</v>
      </c>
      <c r="L11" s="17">
        <f t="shared" si="3"/>
        <v>0</v>
      </c>
      <c r="M11" s="17"/>
      <c r="O11" s="34"/>
      <c r="P11" s="34"/>
      <c r="Q11" s="17">
        <f t="shared" si="2"/>
        <v>0</v>
      </c>
      <c r="R11" s="17">
        <f t="shared" si="4"/>
        <v>0</v>
      </c>
      <c r="S11" s="17"/>
      <c r="T11" s="17"/>
    </row>
    <row r="12" spans="1:20">
      <c r="A12" s="1" t="s">
        <v>19</v>
      </c>
      <c r="B12" s="6">
        <f>'TRB Record'!C11</f>
        <v>0</v>
      </c>
      <c r="C12" s="8"/>
      <c r="D12" s="8"/>
      <c r="E12" s="88">
        <f>'% solids whole biomass'!J12</f>
        <v>0</v>
      </c>
      <c r="F12" s="22">
        <f t="shared" si="0"/>
        <v>0</v>
      </c>
      <c r="G12" s="34"/>
      <c r="H12" s="34"/>
      <c r="I12" s="34"/>
      <c r="J12" s="34"/>
      <c r="K12" s="17" t="e">
        <f t="shared" si="1"/>
        <v>#DIV/0!</v>
      </c>
      <c r="L12" s="17">
        <f t="shared" si="3"/>
        <v>0</v>
      </c>
      <c r="M12" s="17">
        <f>AVERAGE(L11:L12)</f>
        <v>0</v>
      </c>
      <c r="O12" s="34"/>
      <c r="P12" s="34"/>
      <c r="Q12" s="17">
        <f t="shared" si="2"/>
        <v>0</v>
      </c>
      <c r="R12" s="17">
        <f t="shared" si="4"/>
        <v>0</v>
      </c>
      <c r="S12" s="17">
        <f>AVERAGE(R11:R12)</f>
        <v>0</v>
      </c>
      <c r="T12" s="17">
        <f>S12+M12</f>
        <v>0</v>
      </c>
    </row>
    <row r="13" spans="1:20">
      <c r="A13" s="1">
        <v>6</v>
      </c>
      <c r="B13" s="6">
        <f>'TRB Record'!C12</f>
        <v>0</v>
      </c>
      <c r="C13" s="8"/>
      <c r="D13" s="8"/>
      <c r="E13" s="88">
        <f>'% solids whole biomass'!J14</f>
        <v>0</v>
      </c>
      <c r="F13" s="22">
        <f t="shared" si="0"/>
        <v>0</v>
      </c>
      <c r="G13" s="34"/>
      <c r="H13" s="34"/>
      <c r="I13" s="34"/>
      <c r="J13" s="34"/>
      <c r="K13" s="17" t="e">
        <f t="shared" si="1"/>
        <v>#DIV/0!</v>
      </c>
      <c r="L13" s="17">
        <f t="shared" si="3"/>
        <v>0</v>
      </c>
      <c r="M13" s="17"/>
      <c r="O13" s="34"/>
      <c r="P13" s="34"/>
      <c r="Q13" s="17">
        <f t="shared" si="2"/>
        <v>0</v>
      </c>
      <c r="R13" s="17">
        <f t="shared" si="4"/>
        <v>0</v>
      </c>
      <c r="S13" s="17"/>
      <c r="T13" s="17"/>
    </row>
    <row r="14" spans="1:20">
      <c r="A14" s="1" t="s">
        <v>20</v>
      </c>
      <c r="B14" s="6">
        <f>'TRB Record'!C13</f>
        <v>0</v>
      </c>
      <c r="C14" s="8"/>
      <c r="D14" s="8"/>
      <c r="E14" s="88">
        <f>'% solids whole biomass'!J14</f>
        <v>0</v>
      </c>
      <c r="F14" s="22">
        <f t="shared" si="0"/>
        <v>0</v>
      </c>
      <c r="G14" s="34"/>
      <c r="H14" s="34"/>
      <c r="I14" s="34"/>
      <c r="J14" s="34"/>
      <c r="K14" s="17" t="e">
        <f t="shared" si="1"/>
        <v>#DIV/0!</v>
      </c>
      <c r="L14" s="17">
        <f t="shared" si="3"/>
        <v>0</v>
      </c>
      <c r="M14" s="17">
        <f>AVERAGE(L13:L14)</f>
        <v>0</v>
      </c>
      <c r="O14" s="34"/>
      <c r="P14" s="34"/>
      <c r="Q14" s="17">
        <f t="shared" si="2"/>
        <v>0</v>
      </c>
      <c r="R14" s="17">
        <f t="shared" si="4"/>
        <v>0</v>
      </c>
      <c r="S14" s="17">
        <f>AVERAGE(R13:R14)</f>
        <v>0</v>
      </c>
      <c r="T14" s="17">
        <f>S14+M14</f>
        <v>0</v>
      </c>
    </row>
    <row r="15" spans="1:20">
      <c r="A15" s="1">
        <v>7</v>
      </c>
      <c r="B15" s="6">
        <f>'TRB Record'!C14</f>
        <v>0</v>
      </c>
      <c r="C15" s="8"/>
      <c r="D15" s="8"/>
      <c r="E15" s="88">
        <f>'% solids whole biomass'!J16</f>
        <v>0</v>
      </c>
      <c r="F15" s="22">
        <f t="shared" si="0"/>
        <v>0</v>
      </c>
      <c r="G15" s="34"/>
      <c r="H15" s="34"/>
      <c r="I15" s="34"/>
      <c r="J15" s="34"/>
      <c r="K15" s="17" t="e">
        <f t="shared" si="1"/>
        <v>#DIV/0!</v>
      </c>
      <c r="L15" s="17">
        <f t="shared" si="3"/>
        <v>0</v>
      </c>
      <c r="M15" s="17"/>
      <c r="O15" s="34"/>
      <c r="P15" s="34"/>
      <c r="Q15" s="17">
        <f t="shared" si="2"/>
        <v>0</v>
      </c>
      <c r="R15" s="17">
        <f t="shared" si="4"/>
        <v>0</v>
      </c>
      <c r="S15" s="17"/>
      <c r="T15" s="17"/>
    </row>
    <row r="16" spans="1:20">
      <c r="A16" s="1" t="s">
        <v>21</v>
      </c>
      <c r="B16" s="6">
        <f>'TRB Record'!C15</f>
        <v>0</v>
      </c>
      <c r="C16" s="8"/>
      <c r="D16" s="8"/>
      <c r="E16" s="88">
        <f>'% solids whole biomass'!J16</f>
        <v>0</v>
      </c>
      <c r="F16" s="22">
        <f t="shared" si="0"/>
        <v>0</v>
      </c>
      <c r="G16" s="34"/>
      <c r="H16" s="34"/>
      <c r="I16" s="34"/>
      <c r="J16" s="34"/>
      <c r="K16" s="17" t="e">
        <f t="shared" si="1"/>
        <v>#DIV/0!</v>
      </c>
      <c r="L16" s="17">
        <f t="shared" si="3"/>
        <v>0</v>
      </c>
      <c r="M16" s="17">
        <f>AVERAGE(L15:L16)</f>
        <v>0</v>
      </c>
      <c r="O16" s="34"/>
      <c r="P16" s="34"/>
      <c r="Q16" s="17">
        <f t="shared" si="2"/>
        <v>0</v>
      </c>
      <c r="R16" s="17">
        <f t="shared" si="4"/>
        <v>0</v>
      </c>
      <c r="S16" s="17">
        <f>AVERAGE(R15:R16)</f>
        <v>0</v>
      </c>
      <c r="T16" s="17">
        <f>S16+M16</f>
        <v>0</v>
      </c>
    </row>
    <row r="17" spans="1:20">
      <c r="A17" s="1">
        <v>8</v>
      </c>
      <c r="B17" s="6">
        <f>'TRB Record'!C16</f>
        <v>0</v>
      </c>
      <c r="C17" s="8"/>
      <c r="D17" s="8"/>
      <c r="E17" s="88">
        <f>'% solids whole biomass'!J18</f>
        <v>0</v>
      </c>
      <c r="F17" s="22">
        <f t="shared" si="0"/>
        <v>0</v>
      </c>
      <c r="G17" s="34"/>
      <c r="H17" s="34"/>
      <c r="I17" s="34"/>
      <c r="J17" s="34"/>
      <c r="K17" s="17" t="e">
        <f t="shared" si="1"/>
        <v>#DIV/0!</v>
      </c>
      <c r="L17" s="17">
        <f t="shared" si="3"/>
        <v>0</v>
      </c>
      <c r="M17" s="17"/>
      <c r="O17" s="34"/>
      <c r="P17" s="34"/>
      <c r="Q17" s="17">
        <f t="shared" si="2"/>
        <v>0</v>
      </c>
      <c r="R17" s="17">
        <f t="shared" si="4"/>
        <v>0</v>
      </c>
      <c r="S17" s="17"/>
      <c r="T17" s="17"/>
    </row>
    <row r="18" spans="1:20">
      <c r="A18" s="1" t="s">
        <v>22</v>
      </c>
      <c r="B18" s="6">
        <f>'TRB Record'!C17</f>
        <v>0</v>
      </c>
      <c r="C18" s="8"/>
      <c r="D18" s="8"/>
      <c r="E18" s="88">
        <f>'% solids whole biomass'!J18</f>
        <v>0</v>
      </c>
      <c r="F18" s="22">
        <f t="shared" si="0"/>
        <v>0</v>
      </c>
      <c r="G18" s="34"/>
      <c r="H18" s="34"/>
      <c r="I18" s="34"/>
      <c r="J18" s="34"/>
      <c r="K18" s="17" t="e">
        <f t="shared" si="1"/>
        <v>#DIV/0!</v>
      </c>
      <c r="L18" s="17">
        <f t="shared" si="3"/>
        <v>0</v>
      </c>
      <c r="M18" s="17">
        <f>AVERAGE(L17:L18)</f>
        <v>0</v>
      </c>
      <c r="O18" s="34"/>
      <c r="P18" s="34"/>
      <c r="Q18" s="17">
        <f t="shared" si="2"/>
        <v>0</v>
      </c>
      <c r="R18" s="17">
        <f t="shared" si="4"/>
        <v>0</v>
      </c>
      <c r="S18" s="17">
        <f>AVERAGE(R17:R18)</f>
        <v>0</v>
      </c>
      <c r="T18" s="17">
        <f>S18+M18</f>
        <v>0</v>
      </c>
    </row>
    <row r="19" spans="1:20">
      <c r="A19" s="1">
        <v>9</v>
      </c>
      <c r="B19" s="6">
        <f>'TRB Record'!C18</f>
        <v>0</v>
      </c>
      <c r="C19" s="8"/>
      <c r="D19" s="8"/>
      <c r="E19" s="88">
        <f>'% solids whole biomass'!J20</f>
        <v>0</v>
      </c>
      <c r="F19" s="22">
        <f t="shared" si="0"/>
        <v>0</v>
      </c>
      <c r="G19" s="34"/>
      <c r="H19" s="34"/>
      <c r="I19" s="34"/>
      <c r="J19" s="34"/>
      <c r="K19" s="17" t="e">
        <f t="shared" si="1"/>
        <v>#DIV/0!</v>
      </c>
      <c r="L19" s="17">
        <f t="shared" si="3"/>
        <v>0</v>
      </c>
      <c r="M19" s="17"/>
      <c r="O19" s="34"/>
      <c r="P19" s="34"/>
      <c r="Q19" s="17">
        <f t="shared" si="2"/>
        <v>0</v>
      </c>
      <c r="R19" s="17">
        <f t="shared" si="4"/>
        <v>0</v>
      </c>
      <c r="S19" s="17"/>
      <c r="T19" s="17"/>
    </row>
    <row r="20" spans="1:20">
      <c r="A20" s="1" t="s">
        <v>23</v>
      </c>
      <c r="B20" s="6">
        <f>'TRB Record'!C19</f>
        <v>0</v>
      </c>
      <c r="C20" s="8"/>
      <c r="D20" s="8"/>
      <c r="E20" s="88">
        <f>'% solids whole biomass'!J20</f>
        <v>0</v>
      </c>
      <c r="F20" s="22">
        <f t="shared" si="0"/>
        <v>0</v>
      </c>
      <c r="G20" s="34"/>
      <c r="H20" s="34"/>
      <c r="I20" s="34"/>
      <c r="J20" s="34"/>
      <c r="K20" s="17" t="e">
        <f t="shared" si="1"/>
        <v>#DIV/0!</v>
      </c>
      <c r="L20" s="17">
        <f t="shared" si="3"/>
        <v>0</v>
      </c>
      <c r="M20" s="17">
        <f>AVERAGE(L19:L20)</f>
        <v>0</v>
      </c>
      <c r="O20" s="34"/>
      <c r="P20" s="34"/>
      <c r="Q20" s="17">
        <f t="shared" si="2"/>
        <v>0</v>
      </c>
      <c r="R20" s="17">
        <f t="shared" si="4"/>
        <v>0</v>
      </c>
      <c r="S20" s="17">
        <f>AVERAGE(R19:R20)</f>
        <v>0</v>
      </c>
      <c r="T20" s="17">
        <f>S20+M20</f>
        <v>0</v>
      </c>
    </row>
    <row r="21" spans="1:20">
      <c r="A21" s="1">
        <v>10</v>
      </c>
      <c r="B21" s="6">
        <f>'TRB Record'!C20</f>
        <v>0</v>
      </c>
      <c r="C21" s="8"/>
      <c r="D21" s="8"/>
      <c r="E21" s="88">
        <f>'% solids whole biomass'!J22</f>
        <v>0</v>
      </c>
      <c r="F21" s="22">
        <f t="shared" si="0"/>
        <v>0</v>
      </c>
      <c r="G21" s="34"/>
      <c r="H21" s="34"/>
      <c r="I21" s="34"/>
      <c r="J21" s="34"/>
      <c r="K21" s="17" t="e">
        <f t="shared" si="1"/>
        <v>#DIV/0!</v>
      </c>
      <c r="L21" s="17">
        <f t="shared" si="3"/>
        <v>0</v>
      </c>
      <c r="M21" s="17"/>
      <c r="O21" s="34"/>
      <c r="P21" s="34"/>
      <c r="Q21" s="17">
        <f t="shared" si="2"/>
        <v>0</v>
      </c>
      <c r="R21" s="17">
        <f t="shared" si="4"/>
        <v>0</v>
      </c>
      <c r="S21" s="17"/>
      <c r="T21" s="17"/>
    </row>
    <row r="22" spans="1:20">
      <c r="A22" s="1" t="s">
        <v>24</v>
      </c>
      <c r="B22" s="6">
        <f>'TRB Record'!C21</f>
        <v>0</v>
      </c>
      <c r="C22" s="8"/>
      <c r="D22" s="8"/>
      <c r="E22" s="88">
        <f>'% solids whole biomass'!J22</f>
        <v>0</v>
      </c>
      <c r="F22" s="22">
        <f t="shared" si="0"/>
        <v>0</v>
      </c>
      <c r="G22" s="34"/>
      <c r="H22" s="34"/>
      <c r="I22" s="34"/>
      <c r="J22" s="34"/>
      <c r="K22" s="17" t="e">
        <f t="shared" si="1"/>
        <v>#DIV/0!</v>
      </c>
      <c r="L22" s="17">
        <f t="shared" si="3"/>
        <v>0</v>
      </c>
      <c r="M22" s="17">
        <f>AVERAGE(L21:L22)</f>
        <v>0</v>
      </c>
      <c r="O22" s="34"/>
      <c r="P22" s="34"/>
      <c r="Q22" s="17">
        <f t="shared" si="2"/>
        <v>0</v>
      </c>
      <c r="R22" s="17">
        <f t="shared" si="4"/>
        <v>0</v>
      </c>
      <c r="S22" s="17">
        <f>AVERAGE(R21:R22)</f>
        <v>0</v>
      </c>
      <c r="T22" s="17">
        <f>S22+M22</f>
        <v>0</v>
      </c>
    </row>
    <row r="23" spans="1:20">
      <c r="A23" s="1">
        <v>11</v>
      </c>
      <c r="B23" s="6">
        <f>'TRB Record'!C22</f>
        <v>0</v>
      </c>
      <c r="C23" s="8"/>
      <c r="D23" s="8"/>
      <c r="E23" s="88">
        <f>'% solids whole biomass'!J24</f>
        <v>0</v>
      </c>
      <c r="F23" s="22">
        <f t="shared" si="0"/>
        <v>0</v>
      </c>
      <c r="G23" s="34"/>
      <c r="H23" s="34"/>
      <c r="I23" s="34"/>
      <c r="J23" s="34"/>
      <c r="K23" s="17" t="e">
        <f t="shared" si="1"/>
        <v>#DIV/0!</v>
      </c>
      <c r="L23" s="17">
        <f t="shared" si="3"/>
        <v>0</v>
      </c>
      <c r="M23" s="17"/>
      <c r="O23" s="34"/>
      <c r="P23" s="34"/>
      <c r="Q23" s="17">
        <f t="shared" si="2"/>
        <v>0</v>
      </c>
      <c r="R23" s="17">
        <f t="shared" si="4"/>
        <v>0</v>
      </c>
      <c r="S23" s="17"/>
      <c r="T23" s="17"/>
    </row>
    <row r="24" spans="1:20">
      <c r="A24" s="1" t="s">
        <v>25</v>
      </c>
      <c r="B24" s="6">
        <f>'TRB Record'!C23</f>
        <v>0</v>
      </c>
      <c r="C24" s="8"/>
      <c r="D24" s="8"/>
      <c r="E24" s="88">
        <f>'% solids whole biomass'!J24</f>
        <v>0</v>
      </c>
      <c r="F24" s="22">
        <f t="shared" si="0"/>
        <v>0</v>
      </c>
      <c r="G24" s="34"/>
      <c r="H24" s="34"/>
      <c r="I24" s="34"/>
      <c r="J24" s="34"/>
      <c r="K24" s="17" t="e">
        <f t="shared" si="1"/>
        <v>#DIV/0!</v>
      </c>
      <c r="L24" s="17">
        <f t="shared" si="3"/>
        <v>0</v>
      </c>
      <c r="M24" s="17">
        <f>AVERAGE(L23:L24)</f>
        <v>0</v>
      </c>
      <c r="O24" s="34"/>
      <c r="P24" s="34"/>
      <c r="Q24" s="17">
        <f t="shared" si="2"/>
        <v>0</v>
      </c>
      <c r="R24" s="17">
        <f t="shared" si="4"/>
        <v>0</v>
      </c>
      <c r="S24" s="17">
        <f>AVERAGE(R23:R24)</f>
        <v>0</v>
      </c>
      <c r="T24" s="17">
        <f>S24+M24</f>
        <v>0</v>
      </c>
    </row>
    <row r="25" spans="1:20">
      <c r="A25" s="1">
        <v>12</v>
      </c>
      <c r="B25" s="6">
        <f>'TRB Record'!C24</f>
        <v>0</v>
      </c>
      <c r="C25" s="8"/>
      <c r="D25" s="8"/>
      <c r="E25" s="88">
        <f>'% solids whole biomass'!J26</f>
        <v>0</v>
      </c>
      <c r="F25" s="22">
        <f t="shared" si="0"/>
        <v>0</v>
      </c>
      <c r="G25" s="34"/>
      <c r="H25" s="34"/>
      <c r="I25" s="34"/>
      <c r="J25" s="34"/>
      <c r="K25" s="17" t="e">
        <f t="shared" si="1"/>
        <v>#DIV/0!</v>
      </c>
      <c r="L25" s="17">
        <f t="shared" si="3"/>
        <v>0</v>
      </c>
      <c r="M25" s="17"/>
      <c r="O25" s="34"/>
      <c r="P25" s="34"/>
      <c r="Q25" s="17">
        <f t="shared" si="2"/>
        <v>0</v>
      </c>
      <c r="R25" s="17">
        <f t="shared" si="4"/>
        <v>0</v>
      </c>
      <c r="S25" s="17"/>
      <c r="T25" s="17"/>
    </row>
    <row r="26" spans="1:20">
      <c r="A26" s="1" t="s">
        <v>26</v>
      </c>
      <c r="B26" s="6">
        <f>'TRB Record'!C25</f>
        <v>0</v>
      </c>
      <c r="C26" s="8"/>
      <c r="D26" s="8"/>
      <c r="E26" s="88">
        <f>'% solids whole biomass'!J26</f>
        <v>0</v>
      </c>
      <c r="F26" s="22">
        <f t="shared" si="0"/>
        <v>0</v>
      </c>
      <c r="G26" s="34"/>
      <c r="H26" s="34"/>
      <c r="I26" s="34"/>
      <c r="J26" s="34"/>
      <c r="K26" s="17" t="e">
        <f t="shared" si="1"/>
        <v>#DIV/0!</v>
      </c>
      <c r="L26" s="17">
        <f t="shared" si="3"/>
        <v>0</v>
      </c>
      <c r="M26" s="17">
        <f>AVERAGE(L25:L26)</f>
        <v>0</v>
      </c>
      <c r="O26" s="34"/>
      <c r="P26" s="34"/>
      <c r="Q26" s="17">
        <f t="shared" si="2"/>
        <v>0</v>
      </c>
      <c r="R26" s="17">
        <f t="shared" si="4"/>
        <v>0</v>
      </c>
      <c r="S26" s="17">
        <f>AVERAGE(R25:R26)</f>
        <v>0</v>
      </c>
      <c r="T26" s="17">
        <f>S26+M26</f>
        <v>0</v>
      </c>
    </row>
    <row r="27" spans="1:20">
      <c r="A27" s="1">
        <v>13</v>
      </c>
      <c r="B27" s="6">
        <f>'TRB Record'!C26</f>
        <v>0</v>
      </c>
      <c r="C27" s="8"/>
      <c r="D27" s="8"/>
      <c r="E27" s="88">
        <f>'% solids whole biomass'!J28</f>
        <v>0</v>
      </c>
      <c r="F27" s="22">
        <f t="shared" si="0"/>
        <v>0</v>
      </c>
      <c r="G27" s="34"/>
      <c r="H27" s="34"/>
      <c r="I27" s="34"/>
      <c r="J27" s="34"/>
      <c r="K27" s="17" t="e">
        <f t="shared" si="1"/>
        <v>#DIV/0!</v>
      </c>
      <c r="L27" s="17">
        <f t="shared" si="3"/>
        <v>0</v>
      </c>
      <c r="M27" s="17"/>
      <c r="O27" s="34"/>
      <c r="P27" s="34"/>
      <c r="Q27" s="17">
        <f t="shared" si="2"/>
        <v>0</v>
      </c>
      <c r="R27" s="17">
        <f t="shared" si="4"/>
        <v>0</v>
      </c>
      <c r="S27" s="17"/>
      <c r="T27" s="17"/>
    </row>
    <row r="28" spans="1:20">
      <c r="A28" s="1" t="s">
        <v>27</v>
      </c>
      <c r="B28" s="6">
        <f>'TRB Record'!C27</f>
        <v>0</v>
      </c>
      <c r="C28" s="8"/>
      <c r="D28" s="8"/>
      <c r="E28" s="88">
        <f>'% solids whole biomass'!J28</f>
        <v>0</v>
      </c>
      <c r="F28" s="22">
        <f t="shared" si="0"/>
        <v>0</v>
      </c>
      <c r="G28" s="34"/>
      <c r="H28" s="34"/>
      <c r="I28" s="34"/>
      <c r="J28" s="34"/>
      <c r="K28" s="17" t="e">
        <f t="shared" si="1"/>
        <v>#DIV/0!</v>
      </c>
      <c r="L28" s="17">
        <f t="shared" si="3"/>
        <v>0</v>
      </c>
      <c r="M28" s="17">
        <f>AVERAGE(L27:L28)</f>
        <v>0</v>
      </c>
      <c r="O28" s="34"/>
      <c r="P28" s="34"/>
      <c r="Q28" s="17">
        <f t="shared" si="2"/>
        <v>0</v>
      </c>
      <c r="R28" s="17">
        <f t="shared" si="4"/>
        <v>0</v>
      </c>
      <c r="S28" s="17">
        <f>AVERAGE(R27:R28)</f>
        <v>0</v>
      </c>
      <c r="T28" s="17">
        <f>S28+M28</f>
        <v>0</v>
      </c>
    </row>
    <row r="29" spans="1:20">
      <c r="A29" s="1">
        <v>14</v>
      </c>
      <c r="B29" s="6">
        <f>'TRB Record'!C28</f>
        <v>0</v>
      </c>
      <c r="C29" s="8"/>
      <c r="D29" s="8"/>
      <c r="E29" s="88">
        <f>'% solids whole biomass'!J30</f>
        <v>0</v>
      </c>
      <c r="F29" s="22">
        <f t="shared" si="0"/>
        <v>0</v>
      </c>
      <c r="G29" s="34"/>
      <c r="H29" s="34"/>
      <c r="I29" s="34"/>
      <c r="J29" s="34"/>
      <c r="K29" s="17" t="e">
        <f t="shared" si="1"/>
        <v>#DIV/0!</v>
      </c>
      <c r="L29" s="17">
        <f t="shared" si="3"/>
        <v>0</v>
      </c>
      <c r="M29" s="17"/>
      <c r="O29" s="34"/>
      <c r="P29" s="34"/>
      <c r="Q29" s="17">
        <f t="shared" si="2"/>
        <v>0</v>
      </c>
      <c r="R29" s="17">
        <f t="shared" si="4"/>
        <v>0</v>
      </c>
      <c r="S29" s="17"/>
      <c r="T29" s="17"/>
    </row>
    <row r="30" spans="1:20">
      <c r="A30" s="1" t="s">
        <v>28</v>
      </c>
      <c r="B30" s="6">
        <f>'TRB Record'!C29</f>
        <v>0</v>
      </c>
      <c r="C30" s="8"/>
      <c r="D30" s="8"/>
      <c r="E30" s="88">
        <f>'% solids whole biomass'!J30</f>
        <v>0</v>
      </c>
      <c r="F30" s="22">
        <f t="shared" si="0"/>
        <v>0</v>
      </c>
      <c r="G30" s="34"/>
      <c r="H30" s="34"/>
      <c r="I30" s="34"/>
      <c r="J30" s="34"/>
      <c r="K30" s="17" t="e">
        <f t="shared" si="1"/>
        <v>#DIV/0!</v>
      </c>
      <c r="L30" s="17">
        <f t="shared" si="3"/>
        <v>0</v>
      </c>
      <c r="M30" s="17">
        <f>AVERAGE(L29:L30)</f>
        <v>0</v>
      </c>
      <c r="O30" s="34"/>
      <c r="P30" s="34"/>
      <c r="Q30" s="17">
        <f t="shared" si="2"/>
        <v>0</v>
      </c>
      <c r="R30" s="17">
        <f t="shared" si="4"/>
        <v>0</v>
      </c>
      <c r="S30" s="17">
        <f>AVERAGE(R29:R30)</f>
        <v>0</v>
      </c>
      <c r="T30" s="17">
        <f>S30+M30</f>
        <v>0</v>
      </c>
    </row>
    <row r="31" spans="1:20">
      <c r="A31" s="1">
        <v>15</v>
      </c>
      <c r="B31" s="6">
        <f>'TRB Record'!C30</f>
        <v>0</v>
      </c>
      <c r="C31" s="8"/>
      <c r="D31" s="8"/>
      <c r="E31" s="88">
        <f>'% solids whole biomass'!J32</f>
        <v>0</v>
      </c>
      <c r="F31" s="22">
        <f t="shared" si="0"/>
        <v>0</v>
      </c>
      <c r="G31" s="34"/>
      <c r="H31" s="34"/>
      <c r="I31" s="34"/>
      <c r="J31" s="34"/>
      <c r="K31" s="17" t="e">
        <f t="shared" si="1"/>
        <v>#DIV/0!</v>
      </c>
      <c r="L31" s="17">
        <f t="shared" si="3"/>
        <v>0</v>
      </c>
      <c r="M31" s="17"/>
      <c r="O31" s="34"/>
      <c r="P31" s="34"/>
      <c r="Q31" s="17">
        <f t="shared" si="2"/>
        <v>0</v>
      </c>
      <c r="R31" s="17">
        <f t="shared" si="4"/>
        <v>0</v>
      </c>
      <c r="S31" s="17"/>
      <c r="T31" s="17"/>
    </row>
    <row r="32" spans="1:20">
      <c r="A32" s="1" t="s">
        <v>29</v>
      </c>
      <c r="B32" s="6">
        <f>'TRB Record'!C31</f>
        <v>0</v>
      </c>
      <c r="C32" s="8"/>
      <c r="D32" s="8"/>
      <c r="E32" s="88">
        <f>'% solids whole biomass'!J32</f>
        <v>0</v>
      </c>
      <c r="F32" s="22">
        <f t="shared" si="0"/>
        <v>0</v>
      </c>
      <c r="G32" s="34"/>
      <c r="H32" s="34"/>
      <c r="I32" s="34"/>
      <c r="J32" s="34"/>
      <c r="K32" s="17" t="e">
        <f t="shared" si="1"/>
        <v>#DIV/0!</v>
      </c>
      <c r="L32" s="17">
        <f t="shared" si="3"/>
        <v>0</v>
      </c>
      <c r="M32" s="17">
        <f>AVERAGE(L31:L32)</f>
        <v>0</v>
      </c>
      <c r="O32" s="34"/>
      <c r="P32" s="34"/>
      <c r="Q32" s="17">
        <f t="shared" si="2"/>
        <v>0</v>
      </c>
      <c r="R32" s="17">
        <f t="shared" si="4"/>
        <v>0</v>
      </c>
      <c r="S32" s="17">
        <f>AVERAGE(R31:R32)</f>
        <v>0</v>
      </c>
      <c r="T32" s="17">
        <f>S32+M32</f>
        <v>0</v>
      </c>
    </row>
    <row r="33" spans="1:20">
      <c r="A33" s="1">
        <v>16</v>
      </c>
      <c r="B33" s="6">
        <f>'TRB Record'!C32</f>
        <v>0</v>
      </c>
      <c r="C33" s="8"/>
      <c r="D33" s="8"/>
      <c r="E33" s="88">
        <f>'% solids whole biomass'!J34</f>
        <v>0</v>
      </c>
      <c r="F33" s="22">
        <f t="shared" si="0"/>
        <v>0</v>
      </c>
      <c r="G33" s="34"/>
      <c r="H33" s="34"/>
      <c r="I33" s="34"/>
      <c r="J33" s="34"/>
      <c r="K33" s="17" t="e">
        <f t="shared" si="1"/>
        <v>#DIV/0!</v>
      </c>
      <c r="L33" s="17">
        <f t="shared" si="3"/>
        <v>0</v>
      </c>
      <c r="M33" s="17"/>
      <c r="O33" s="34"/>
      <c r="P33" s="34"/>
      <c r="Q33" s="17">
        <f t="shared" si="2"/>
        <v>0</v>
      </c>
      <c r="R33" s="17">
        <f t="shared" si="4"/>
        <v>0</v>
      </c>
      <c r="S33" s="17"/>
      <c r="T33" s="17"/>
    </row>
    <row r="34" spans="1:20">
      <c r="A34" s="1" t="s">
        <v>30</v>
      </c>
      <c r="B34" s="6">
        <f>'TRB Record'!C33</f>
        <v>0</v>
      </c>
      <c r="C34" s="8"/>
      <c r="D34" s="8"/>
      <c r="E34" s="88">
        <f>'% solids whole biomass'!J34</f>
        <v>0</v>
      </c>
      <c r="F34" s="22">
        <f t="shared" si="0"/>
        <v>0</v>
      </c>
      <c r="G34" s="34"/>
      <c r="H34" s="34"/>
      <c r="I34" s="34"/>
      <c r="J34" s="34"/>
      <c r="K34" s="17" t="e">
        <f t="shared" si="1"/>
        <v>#DIV/0!</v>
      </c>
      <c r="L34" s="17">
        <f t="shared" si="3"/>
        <v>0</v>
      </c>
      <c r="M34" s="17">
        <f>AVERAGE(L33:L34)</f>
        <v>0</v>
      </c>
      <c r="O34" s="34"/>
      <c r="P34" s="34"/>
      <c r="Q34" s="17">
        <f t="shared" si="2"/>
        <v>0</v>
      </c>
      <c r="R34" s="17">
        <f t="shared" si="4"/>
        <v>0</v>
      </c>
      <c r="S34" s="17">
        <f>AVERAGE(R33:R34)</f>
        <v>0</v>
      </c>
      <c r="T34" s="17">
        <f>S34+M34</f>
        <v>0</v>
      </c>
    </row>
    <row r="35" spans="1:20">
      <c r="A35" s="1">
        <v>17</v>
      </c>
      <c r="B35" s="6">
        <f>'TRB Record'!C34</f>
        <v>0</v>
      </c>
      <c r="C35" s="8"/>
      <c r="D35" s="8"/>
      <c r="E35" s="88">
        <f>'% solids whole biomass'!J36</f>
        <v>0</v>
      </c>
      <c r="F35" s="22">
        <f t="shared" ref="F35:F62" si="5">(E35/100)*D35</f>
        <v>0</v>
      </c>
      <c r="G35" s="34"/>
      <c r="H35" s="34"/>
      <c r="I35" s="34"/>
      <c r="J35" s="34"/>
      <c r="K35" s="17" t="e">
        <f t="shared" ref="K35:K62" si="6">(H35-G35)*(I35/(I35-J35))</f>
        <v>#DIV/0!</v>
      </c>
      <c r="L35" s="17">
        <f t="shared" si="3"/>
        <v>0</v>
      </c>
      <c r="M35" s="17"/>
      <c r="O35" s="34"/>
      <c r="P35" s="34"/>
      <c r="Q35" s="17">
        <f t="shared" ref="Q35:Q62" si="7">P35-O35</f>
        <v>0</v>
      </c>
      <c r="R35" s="17">
        <f t="shared" si="4"/>
        <v>0</v>
      </c>
      <c r="S35" s="17"/>
      <c r="T35" s="17"/>
    </row>
    <row r="36" spans="1:20">
      <c r="A36" s="1" t="s">
        <v>31</v>
      </c>
      <c r="B36" s="6">
        <f>'TRB Record'!C35</f>
        <v>0</v>
      </c>
      <c r="C36" s="8"/>
      <c r="D36" s="8"/>
      <c r="E36" s="88">
        <f>'% solids whole biomass'!J36</f>
        <v>0</v>
      </c>
      <c r="F36" s="22">
        <f t="shared" si="5"/>
        <v>0</v>
      </c>
      <c r="G36" s="34"/>
      <c r="H36" s="34"/>
      <c r="I36" s="34"/>
      <c r="J36" s="34"/>
      <c r="K36" s="17" t="e">
        <f t="shared" si="6"/>
        <v>#DIV/0!</v>
      </c>
      <c r="L36" s="17">
        <f t="shared" si="3"/>
        <v>0</v>
      </c>
      <c r="M36" s="17">
        <f>AVERAGE(L35:L36)</f>
        <v>0</v>
      </c>
      <c r="O36" s="34"/>
      <c r="P36" s="34"/>
      <c r="Q36" s="17">
        <f t="shared" si="7"/>
        <v>0</v>
      </c>
      <c r="R36" s="17">
        <f t="shared" si="4"/>
        <v>0</v>
      </c>
      <c r="S36" s="17">
        <f>AVERAGE(R35:R36)</f>
        <v>0</v>
      </c>
      <c r="T36" s="17">
        <f>S36+M36</f>
        <v>0</v>
      </c>
    </row>
    <row r="37" spans="1:20">
      <c r="A37" s="1">
        <v>18</v>
      </c>
      <c r="B37" s="6">
        <f>'TRB Record'!C36</f>
        <v>0</v>
      </c>
      <c r="C37" s="8"/>
      <c r="D37" s="8"/>
      <c r="E37" s="88">
        <f>'% solids whole biomass'!J38</f>
        <v>0</v>
      </c>
      <c r="F37" s="22">
        <f t="shared" si="5"/>
        <v>0</v>
      </c>
      <c r="G37" s="34"/>
      <c r="H37" s="34"/>
      <c r="I37" s="34"/>
      <c r="J37" s="34"/>
      <c r="K37" s="17" t="e">
        <f t="shared" si="6"/>
        <v>#DIV/0!</v>
      </c>
      <c r="L37" s="17">
        <f t="shared" si="3"/>
        <v>0</v>
      </c>
      <c r="M37" s="17"/>
      <c r="O37" s="34"/>
      <c r="P37" s="34"/>
      <c r="Q37" s="17">
        <f t="shared" si="7"/>
        <v>0</v>
      </c>
      <c r="R37" s="17">
        <f t="shared" si="4"/>
        <v>0</v>
      </c>
      <c r="S37" s="17"/>
      <c r="T37" s="17"/>
    </row>
    <row r="38" spans="1:20">
      <c r="A38" s="1" t="s">
        <v>32</v>
      </c>
      <c r="B38" s="6">
        <f>'TRB Record'!C37</f>
        <v>0</v>
      </c>
      <c r="C38" s="8"/>
      <c r="D38" s="8"/>
      <c r="E38" s="88">
        <f>'% solids whole biomass'!J38</f>
        <v>0</v>
      </c>
      <c r="F38" s="22">
        <f t="shared" si="5"/>
        <v>0</v>
      </c>
      <c r="G38" s="34"/>
      <c r="H38" s="34"/>
      <c r="I38" s="34"/>
      <c r="J38" s="34"/>
      <c r="K38" s="17" t="e">
        <f t="shared" si="6"/>
        <v>#DIV/0!</v>
      </c>
      <c r="L38" s="17">
        <f t="shared" si="3"/>
        <v>0</v>
      </c>
      <c r="M38" s="17">
        <f>AVERAGE(L37:L38)</f>
        <v>0</v>
      </c>
      <c r="O38" s="34"/>
      <c r="P38" s="34"/>
      <c r="Q38" s="17">
        <f t="shared" si="7"/>
        <v>0</v>
      </c>
      <c r="R38" s="17">
        <f t="shared" si="4"/>
        <v>0</v>
      </c>
      <c r="S38" s="17">
        <f>AVERAGE(R37:R38)</f>
        <v>0</v>
      </c>
      <c r="T38" s="17">
        <f>S38+M38</f>
        <v>0</v>
      </c>
    </row>
    <row r="39" spans="1:20">
      <c r="A39" s="1">
        <v>19</v>
      </c>
      <c r="B39" s="6">
        <f>'TRB Record'!C38</f>
        <v>0</v>
      </c>
      <c r="C39" s="8"/>
      <c r="D39" s="8"/>
      <c r="E39" s="88">
        <f>'% solids whole biomass'!J40</f>
        <v>0</v>
      </c>
      <c r="F39" s="22">
        <f t="shared" si="5"/>
        <v>0</v>
      </c>
      <c r="G39" s="34"/>
      <c r="H39" s="34"/>
      <c r="I39" s="34"/>
      <c r="J39" s="34"/>
      <c r="K39" s="17" t="e">
        <f t="shared" si="6"/>
        <v>#DIV/0!</v>
      </c>
      <c r="L39" s="17">
        <f t="shared" si="3"/>
        <v>0</v>
      </c>
      <c r="M39" s="17"/>
      <c r="O39" s="34"/>
      <c r="P39" s="34"/>
      <c r="Q39" s="17">
        <f t="shared" si="7"/>
        <v>0</v>
      </c>
      <c r="R39" s="17">
        <f t="shared" si="4"/>
        <v>0</v>
      </c>
      <c r="S39" s="17"/>
      <c r="T39" s="17"/>
    </row>
    <row r="40" spans="1:20">
      <c r="A40" s="1" t="s">
        <v>33</v>
      </c>
      <c r="B40" s="6">
        <f>'TRB Record'!C39</f>
        <v>0</v>
      </c>
      <c r="C40" s="8"/>
      <c r="D40" s="8"/>
      <c r="E40" s="88">
        <f>'% solids whole biomass'!J40</f>
        <v>0</v>
      </c>
      <c r="F40" s="22">
        <f t="shared" si="5"/>
        <v>0</v>
      </c>
      <c r="G40" s="34"/>
      <c r="H40" s="34"/>
      <c r="I40" s="34"/>
      <c r="J40" s="34"/>
      <c r="K40" s="17" t="e">
        <f t="shared" si="6"/>
        <v>#DIV/0!</v>
      </c>
      <c r="L40" s="17">
        <f t="shared" si="3"/>
        <v>0</v>
      </c>
      <c r="M40" s="17">
        <f>AVERAGE(L39:L40)</f>
        <v>0</v>
      </c>
      <c r="O40" s="34"/>
      <c r="P40" s="34"/>
      <c r="Q40" s="17">
        <f t="shared" si="7"/>
        <v>0</v>
      </c>
      <c r="R40" s="17">
        <f t="shared" si="4"/>
        <v>0</v>
      </c>
      <c r="S40" s="17">
        <f>AVERAGE(R39:R40)</f>
        <v>0</v>
      </c>
      <c r="T40" s="17">
        <f>S40+M40</f>
        <v>0</v>
      </c>
    </row>
    <row r="41" spans="1:20">
      <c r="A41" s="1">
        <v>20</v>
      </c>
      <c r="B41" s="6">
        <f>'TRB Record'!C40</f>
        <v>0</v>
      </c>
      <c r="C41" s="8"/>
      <c r="D41" s="8"/>
      <c r="E41" s="88">
        <f>'% solids whole biomass'!J42</f>
        <v>0</v>
      </c>
      <c r="F41" s="22">
        <f t="shared" si="5"/>
        <v>0</v>
      </c>
      <c r="G41" s="34"/>
      <c r="H41" s="34"/>
      <c r="I41" s="34"/>
      <c r="J41" s="34"/>
      <c r="K41" s="17" t="e">
        <f t="shared" si="6"/>
        <v>#DIV/0!</v>
      </c>
      <c r="L41" s="17">
        <f t="shared" si="3"/>
        <v>0</v>
      </c>
      <c r="M41" s="17"/>
      <c r="O41" s="34"/>
      <c r="P41" s="34"/>
      <c r="Q41" s="17">
        <f t="shared" si="7"/>
        <v>0</v>
      </c>
      <c r="R41" s="17">
        <f t="shared" si="4"/>
        <v>0</v>
      </c>
      <c r="S41" s="17"/>
      <c r="T41" s="17"/>
    </row>
    <row r="42" spans="1:20">
      <c r="A42" s="1" t="s">
        <v>34</v>
      </c>
      <c r="B42" s="6">
        <f>'TRB Record'!C41</f>
        <v>0</v>
      </c>
      <c r="C42" s="8"/>
      <c r="D42" s="8"/>
      <c r="E42" s="88">
        <f>'% solids whole biomass'!J42</f>
        <v>0</v>
      </c>
      <c r="F42" s="22">
        <f t="shared" si="5"/>
        <v>0</v>
      </c>
      <c r="G42" s="34"/>
      <c r="H42" s="34"/>
      <c r="I42" s="34"/>
      <c r="J42" s="34"/>
      <c r="K42" s="17" t="e">
        <f t="shared" si="6"/>
        <v>#DIV/0!</v>
      </c>
      <c r="L42" s="17">
        <f t="shared" si="3"/>
        <v>0</v>
      </c>
      <c r="M42" s="17">
        <f>AVERAGE(L41:L42)</f>
        <v>0</v>
      </c>
      <c r="O42" s="34"/>
      <c r="P42" s="34"/>
      <c r="Q42" s="17">
        <f t="shared" si="7"/>
        <v>0</v>
      </c>
      <c r="R42" s="17">
        <f t="shared" si="4"/>
        <v>0</v>
      </c>
      <c r="S42" s="17">
        <f>AVERAGE(R41:R42)</f>
        <v>0</v>
      </c>
      <c r="T42" s="17">
        <f>S42+M42</f>
        <v>0</v>
      </c>
    </row>
    <row r="43" spans="1:20">
      <c r="A43" s="1">
        <v>21</v>
      </c>
      <c r="B43" s="6">
        <f>'TRB Record'!C42</f>
        <v>0</v>
      </c>
      <c r="C43" s="8"/>
      <c r="D43" s="8"/>
      <c r="E43" s="88">
        <f>'% solids whole biomass'!J44</f>
        <v>0</v>
      </c>
      <c r="F43" s="22">
        <f t="shared" si="5"/>
        <v>0</v>
      </c>
      <c r="G43" s="34"/>
      <c r="H43" s="34"/>
      <c r="I43" s="34"/>
      <c r="J43" s="34"/>
      <c r="K43" s="17" t="e">
        <f t="shared" si="6"/>
        <v>#DIV/0!</v>
      </c>
      <c r="L43" s="17">
        <f t="shared" si="3"/>
        <v>0</v>
      </c>
      <c r="M43" s="17"/>
      <c r="O43" s="34"/>
      <c r="P43" s="34"/>
      <c r="Q43" s="17">
        <f t="shared" si="7"/>
        <v>0</v>
      </c>
      <c r="R43" s="17">
        <f t="shared" si="4"/>
        <v>0</v>
      </c>
      <c r="S43" s="17"/>
      <c r="T43" s="17"/>
    </row>
    <row r="44" spans="1:20">
      <c r="A44" s="1" t="s">
        <v>35</v>
      </c>
      <c r="B44" s="6">
        <f>'TRB Record'!C43</f>
        <v>0</v>
      </c>
      <c r="C44" s="8"/>
      <c r="D44" s="8"/>
      <c r="E44" s="88">
        <f>'% solids whole biomass'!J44</f>
        <v>0</v>
      </c>
      <c r="F44" s="22">
        <f t="shared" si="5"/>
        <v>0</v>
      </c>
      <c r="G44" s="34"/>
      <c r="H44" s="34"/>
      <c r="I44" s="34"/>
      <c r="J44" s="34"/>
      <c r="K44" s="17" t="e">
        <f t="shared" si="6"/>
        <v>#DIV/0!</v>
      </c>
      <c r="L44" s="17">
        <f t="shared" si="3"/>
        <v>0</v>
      </c>
      <c r="M44" s="17">
        <f>AVERAGE(L43:L44)</f>
        <v>0</v>
      </c>
      <c r="O44" s="34"/>
      <c r="P44" s="34"/>
      <c r="Q44" s="17">
        <f t="shared" si="7"/>
        <v>0</v>
      </c>
      <c r="R44" s="17">
        <f t="shared" si="4"/>
        <v>0</v>
      </c>
      <c r="S44" s="17">
        <f>AVERAGE(R43:R44)</f>
        <v>0</v>
      </c>
      <c r="T44" s="17">
        <f>S44+M44</f>
        <v>0</v>
      </c>
    </row>
    <row r="45" spans="1:20">
      <c r="A45" s="1">
        <v>22</v>
      </c>
      <c r="B45" s="6">
        <f>'TRB Record'!C44</f>
        <v>0</v>
      </c>
      <c r="C45" s="8"/>
      <c r="D45" s="8"/>
      <c r="E45" s="88">
        <f>'% solids whole biomass'!J46</f>
        <v>0</v>
      </c>
      <c r="F45" s="22">
        <f t="shared" si="5"/>
        <v>0</v>
      </c>
      <c r="G45" s="34"/>
      <c r="H45" s="34"/>
      <c r="I45" s="34"/>
      <c r="J45" s="34"/>
      <c r="K45" s="17" t="e">
        <f t="shared" si="6"/>
        <v>#DIV/0!</v>
      </c>
      <c r="L45" s="17">
        <f t="shared" si="3"/>
        <v>0</v>
      </c>
      <c r="M45" s="17"/>
      <c r="O45" s="34"/>
      <c r="P45" s="34"/>
      <c r="Q45" s="17">
        <f t="shared" si="7"/>
        <v>0</v>
      </c>
      <c r="R45" s="17">
        <f t="shared" si="4"/>
        <v>0</v>
      </c>
      <c r="S45" s="17"/>
      <c r="T45" s="17"/>
    </row>
    <row r="46" spans="1:20">
      <c r="A46" s="1" t="s">
        <v>36</v>
      </c>
      <c r="B46" s="6">
        <f>'TRB Record'!C45</f>
        <v>0</v>
      </c>
      <c r="C46" s="8"/>
      <c r="D46" s="8"/>
      <c r="E46" s="88">
        <f>'% solids whole biomass'!J46</f>
        <v>0</v>
      </c>
      <c r="F46" s="22">
        <f t="shared" si="5"/>
        <v>0</v>
      </c>
      <c r="G46" s="34"/>
      <c r="H46" s="34"/>
      <c r="I46" s="34"/>
      <c r="J46" s="34"/>
      <c r="K46" s="17" t="e">
        <f t="shared" si="6"/>
        <v>#DIV/0!</v>
      </c>
      <c r="L46" s="17">
        <f t="shared" si="3"/>
        <v>0</v>
      </c>
      <c r="M46" s="17">
        <f>AVERAGE(L45:L46)</f>
        <v>0</v>
      </c>
      <c r="O46" s="34"/>
      <c r="P46" s="34"/>
      <c r="Q46" s="17">
        <f t="shared" si="7"/>
        <v>0</v>
      </c>
      <c r="R46" s="17">
        <f t="shared" si="4"/>
        <v>0</v>
      </c>
      <c r="S46" s="17">
        <f>AVERAGE(R45:R46)</f>
        <v>0</v>
      </c>
      <c r="T46" s="17">
        <f>S46+M46</f>
        <v>0</v>
      </c>
    </row>
    <row r="47" spans="1:20">
      <c r="A47" s="1">
        <v>23</v>
      </c>
      <c r="B47" s="6">
        <f>'TRB Record'!C46</f>
        <v>0</v>
      </c>
      <c r="C47" s="8"/>
      <c r="D47" s="8"/>
      <c r="E47" s="88">
        <f>'% solids whole biomass'!J48</f>
        <v>0</v>
      </c>
      <c r="F47" s="22">
        <f t="shared" si="5"/>
        <v>0</v>
      </c>
      <c r="G47" s="34"/>
      <c r="H47" s="34"/>
      <c r="I47" s="34"/>
      <c r="J47" s="34"/>
      <c r="K47" s="17" t="e">
        <f t="shared" si="6"/>
        <v>#DIV/0!</v>
      </c>
      <c r="L47" s="17">
        <f t="shared" si="3"/>
        <v>0</v>
      </c>
      <c r="M47" s="17"/>
      <c r="O47" s="34"/>
      <c r="P47" s="34"/>
      <c r="Q47" s="17">
        <f t="shared" si="7"/>
        <v>0</v>
      </c>
      <c r="R47" s="17">
        <f t="shared" si="4"/>
        <v>0</v>
      </c>
      <c r="S47" s="17"/>
      <c r="T47" s="17"/>
    </row>
    <row r="48" spans="1:20">
      <c r="A48" s="1" t="s">
        <v>37</v>
      </c>
      <c r="B48" s="6">
        <f>'TRB Record'!C47</f>
        <v>0</v>
      </c>
      <c r="C48" s="8"/>
      <c r="D48" s="8"/>
      <c r="E48" s="88">
        <f>'% solids whole biomass'!J48</f>
        <v>0</v>
      </c>
      <c r="F48" s="22">
        <f t="shared" si="5"/>
        <v>0</v>
      </c>
      <c r="G48" s="34"/>
      <c r="H48" s="34"/>
      <c r="I48" s="34"/>
      <c r="J48" s="34"/>
      <c r="K48" s="17" t="e">
        <f t="shared" si="6"/>
        <v>#DIV/0!</v>
      </c>
      <c r="L48" s="17">
        <f t="shared" si="3"/>
        <v>0</v>
      </c>
      <c r="M48" s="17">
        <f>AVERAGE(L47:L48)</f>
        <v>0</v>
      </c>
      <c r="O48" s="34"/>
      <c r="P48" s="34"/>
      <c r="Q48" s="17">
        <f t="shared" si="7"/>
        <v>0</v>
      </c>
      <c r="R48" s="17">
        <f t="shared" si="4"/>
        <v>0</v>
      </c>
      <c r="S48" s="17">
        <f>AVERAGE(R47:R48)</f>
        <v>0</v>
      </c>
      <c r="T48" s="17">
        <f>S48+M48</f>
        <v>0</v>
      </c>
    </row>
    <row r="49" spans="1:20">
      <c r="A49" s="1">
        <v>24</v>
      </c>
      <c r="B49" s="6">
        <f>'TRB Record'!C48</f>
        <v>0</v>
      </c>
      <c r="C49" s="8"/>
      <c r="D49" s="8"/>
      <c r="E49" s="88">
        <f>'% solids whole biomass'!J50</f>
        <v>0</v>
      </c>
      <c r="F49" s="22">
        <f t="shared" si="5"/>
        <v>0</v>
      </c>
      <c r="G49" s="34"/>
      <c r="H49" s="34"/>
      <c r="I49" s="34"/>
      <c r="J49" s="34"/>
      <c r="K49" s="17" t="e">
        <f t="shared" si="6"/>
        <v>#DIV/0!</v>
      </c>
      <c r="L49" s="17">
        <f t="shared" si="3"/>
        <v>0</v>
      </c>
      <c r="M49" s="17"/>
      <c r="O49" s="34"/>
      <c r="P49" s="34"/>
      <c r="Q49" s="17">
        <f t="shared" si="7"/>
        <v>0</v>
      </c>
      <c r="R49" s="17">
        <f t="shared" si="4"/>
        <v>0</v>
      </c>
      <c r="S49" s="17"/>
      <c r="T49" s="17"/>
    </row>
    <row r="50" spans="1:20">
      <c r="A50" s="1" t="s">
        <v>38</v>
      </c>
      <c r="B50" s="6">
        <f>'TRB Record'!C49</f>
        <v>0</v>
      </c>
      <c r="C50" s="8"/>
      <c r="D50" s="8"/>
      <c r="E50" s="88">
        <f>'% solids whole biomass'!J50</f>
        <v>0</v>
      </c>
      <c r="F50" s="22">
        <f t="shared" si="5"/>
        <v>0</v>
      </c>
      <c r="G50" s="34"/>
      <c r="H50" s="34"/>
      <c r="I50" s="34"/>
      <c r="J50" s="34"/>
      <c r="K50" s="17" t="e">
        <f t="shared" si="6"/>
        <v>#DIV/0!</v>
      </c>
      <c r="L50" s="17">
        <f t="shared" si="3"/>
        <v>0</v>
      </c>
      <c r="M50" s="17">
        <f>AVERAGE(L49:L50)</f>
        <v>0</v>
      </c>
      <c r="O50" s="34"/>
      <c r="P50" s="34"/>
      <c r="Q50" s="17">
        <f t="shared" si="7"/>
        <v>0</v>
      </c>
      <c r="R50" s="17">
        <f t="shared" si="4"/>
        <v>0</v>
      </c>
      <c r="S50" s="17">
        <f>AVERAGE(R49:R50)</f>
        <v>0</v>
      </c>
      <c r="T50" s="17">
        <f>S50+M50</f>
        <v>0</v>
      </c>
    </row>
    <row r="51" spans="1:20">
      <c r="A51" s="1">
        <v>25</v>
      </c>
      <c r="B51" s="6">
        <f>'TRB Record'!C50</f>
        <v>0</v>
      </c>
      <c r="C51" s="8"/>
      <c r="D51" s="8"/>
      <c r="E51" s="88">
        <f>'% solids whole biomass'!J52</f>
        <v>0</v>
      </c>
      <c r="F51" s="22">
        <f t="shared" si="5"/>
        <v>0</v>
      </c>
      <c r="G51" s="34"/>
      <c r="H51" s="34"/>
      <c r="I51" s="34"/>
      <c r="J51" s="34"/>
      <c r="K51" s="17" t="e">
        <f t="shared" si="6"/>
        <v>#DIV/0!</v>
      </c>
      <c r="L51" s="17">
        <f t="shared" si="3"/>
        <v>0</v>
      </c>
      <c r="M51" s="17"/>
      <c r="O51" s="34"/>
      <c r="P51" s="34"/>
      <c r="Q51" s="17">
        <f t="shared" si="7"/>
        <v>0</v>
      </c>
      <c r="R51" s="17">
        <f t="shared" si="4"/>
        <v>0</v>
      </c>
      <c r="S51" s="17"/>
      <c r="T51" s="17"/>
    </row>
    <row r="52" spans="1:20">
      <c r="A52" s="1" t="s">
        <v>39</v>
      </c>
      <c r="B52" s="6">
        <f>'TRB Record'!C51</f>
        <v>0</v>
      </c>
      <c r="C52" s="8"/>
      <c r="D52" s="8"/>
      <c r="E52" s="88">
        <f>'% solids whole biomass'!J52</f>
        <v>0</v>
      </c>
      <c r="F52" s="22">
        <f t="shared" si="5"/>
        <v>0</v>
      </c>
      <c r="G52" s="34"/>
      <c r="H52" s="34"/>
      <c r="I52" s="34"/>
      <c r="J52" s="34"/>
      <c r="K52" s="17" t="e">
        <f t="shared" si="6"/>
        <v>#DIV/0!</v>
      </c>
      <c r="L52" s="17">
        <f t="shared" si="3"/>
        <v>0</v>
      </c>
      <c r="M52" s="17">
        <f>AVERAGE(L51:L52)</f>
        <v>0</v>
      </c>
      <c r="O52" s="34"/>
      <c r="P52" s="34"/>
      <c r="Q52" s="17">
        <f t="shared" si="7"/>
        <v>0</v>
      </c>
      <c r="R52" s="17">
        <f t="shared" si="4"/>
        <v>0</v>
      </c>
      <c r="S52" s="17">
        <f>AVERAGE(R51:R52)</f>
        <v>0</v>
      </c>
      <c r="T52" s="17">
        <f>S52+M52</f>
        <v>0</v>
      </c>
    </row>
    <row r="53" spans="1:20">
      <c r="A53" s="1">
        <v>26</v>
      </c>
      <c r="B53" s="6">
        <f>'TRB Record'!C52</f>
        <v>0</v>
      </c>
      <c r="C53" s="8"/>
      <c r="D53" s="8"/>
      <c r="E53" s="88">
        <f>'% solids whole biomass'!J54</f>
        <v>0</v>
      </c>
      <c r="F53" s="22">
        <f t="shared" si="5"/>
        <v>0</v>
      </c>
      <c r="G53" s="34"/>
      <c r="H53" s="34"/>
      <c r="I53" s="34"/>
      <c r="J53" s="34"/>
      <c r="K53" s="17" t="e">
        <f t="shared" si="6"/>
        <v>#DIV/0!</v>
      </c>
      <c r="L53" s="17">
        <f t="shared" si="3"/>
        <v>0</v>
      </c>
      <c r="M53" s="17"/>
      <c r="O53" s="34"/>
      <c r="P53" s="34"/>
      <c r="Q53" s="17">
        <f t="shared" si="7"/>
        <v>0</v>
      </c>
      <c r="R53" s="17">
        <f t="shared" si="4"/>
        <v>0</v>
      </c>
      <c r="S53" s="17"/>
      <c r="T53" s="17"/>
    </row>
    <row r="54" spans="1:20">
      <c r="A54" s="1" t="s">
        <v>40</v>
      </c>
      <c r="B54" s="6">
        <f>'TRB Record'!C53</f>
        <v>0</v>
      </c>
      <c r="C54" s="8"/>
      <c r="D54" s="8"/>
      <c r="E54" s="88">
        <f>'% solids whole biomass'!J54</f>
        <v>0</v>
      </c>
      <c r="F54" s="22">
        <f t="shared" si="5"/>
        <v>0</v>
      </c>
      <c r="G54" s="34"/>
      <c r="H54" s="34"/>
      <c r="I54" s="34"/>
      <c r="J54" s="34"/>
      <c r="K54" s="17" t="e">
        <f t="shared" si="6"/>
        <v>#DIV/0!</v>
      </c>
      <c r="L54" s="17">
        <f t="shared" si="3"/>
        <v>0</v>
      </c>
      <c r="M54" s="17">
        <f>AVERAGE(L53:L54)</f>
        <v>0</v>
      </c>
      <c r="O54" s="34"/>
      <c r="P54" s="34"/>
      <c r="Q54" s="17">
        <f t="shared" si="7"/>
        <v>0</v>
      </c>
      <c r="R54" s="17">
        <f t="shared" si="4"/>
        <v>0</v>
      </c>
      <c r="S54" s="17">
        <f>AVERAGE(R53:R54)</f>
        <v>0</v>
      </c>
      <c r="T54" s="17">
        <f>S54+M54</f>
        <v>0</v>
      </c>
    </row>
    <row r="55" spans="1:20">
      <c r="A55" s="1">
        <v>27</v>
      </c>
      <c r="B55" s="6">
        <f>'TRB Record'!C54</f>
        <v>0</v>
      </c>
      <c r="C55" s="8"/>
      <c r="D55" s="8"/>
      <c r="E55" s="88">
        <f>'% solids whole biomass'!J56</f>
        <v>0</v>
      </c>
      <c r="F55" s="22">
        <f t="shared" si="5"/>
        <v>0</v>
      </c>
      <c r="G55" s="34"/>
      <c r="H55" s="34"/>
      <c r="I55" s="34"/>
      <c r="J55" s="34"/>
      <c r="K55" s="17" t="e">
        <f t="shared" si="6"/>
        <v>#DIV/0!</v>
      </c>
      <c r="L55" s="17">
        <f t="shared" si="3"/>
        <v>0</v>
      </c>
      <c r="M55" s="17"/>
      <c r="O55" s="34"/>
      <c r="P55" s="34"/>
      <c r="Q55" s="17">
        <f t="shared" si="7"/>
        <v>0</v>
      </c>
      <c r="R55" s="17">
        <f t="shared" si="4"/>
        <v>0</v>
      </c>
      <c r="S55" s="17"/>
      <c r="T55" s="17"/>
    </row>
    <row r="56" spans="1:20">
      <c r="A56" s="1" t="s">
        <v>41</v>
      </c>
      <c r="B56" s="6">
        <f>'TRB Record'!C55</f>
        <v>0</v>
      </c>
      <c r="C56" s="8"/>
      <c r="D56" s="8"/>
      <c r="E56" s="88">
        <f>'% solids whole biomass'!J56</f>
        <v>0</v>
      </c>
      <c r="F56" s="22">
        <f t="shared" si="5"/>
        <v>0</v>
      </c>
      <c r="G56" s="34"/>
      <c r="H56" s="34"/>
      <c r="I56" s="34"/>
      <c r="J56" s="34"/>
      <c r="K56" s="17" t="e">
        <f t="shared" si="6"/>
        <v>#DIV/0!</v>
      </c>
      <c r="L56" s="17">
        <f t="shared" si="3"/>
        <v>0</v>
      </c>
      <c r="M56" s="17">
        <f>AVERAGE(L55:L56)</f>
        <v>0</v>
      </c>
      <c r="O56" s="34"/>
      <c r="P56" s="34"/>
      <c r="Q56" s="17">
        <f t="shared" si="7"/>
        <v>0</v>
      </c>
      <c r="R56" s="17">
        <f t="shared" si="4"/>
        <v>0</v>
      </c>
      <c r="S56" s="17">
        <f>AVERAGE(R55:R56)</f>
        <v>0</v>
      </c>
      <c r="T56" s="17">
        <f>S56+M56</f>
        <v>0</v>
      </c>
    </row>
    <row r="57" spans="1:20">
      <c r="A57" s="1">
        <v>28</v>
      </c>
      <c r="B57" s="6">
        <f>'TRB Record'!C56</f>
        <v>0</v>
      </c>
      <c r="C57" s="8"/>
      <c r="D57" s="8"/>
      <c r="E57" s="88">
        <f>'% solids whole biomass'!J58</f>
        <v>0</v>
      </c>
      <c r="F57" s="22">
        <f t="shared" si="5"/>
        <v>0</v>
      </c>
      <c r="G57" s="34"/>
      <c r="H57" s="34"/>
      <c r="I57" s="34"/>
      <c r="J57" s="34"/>
      <c r="K57" s="17" t="e">
        <f t="shared" si="6"/>
        <v>#DIV/0!</v>
      </c>
      <c r="L57" s="17">
        <f t="shared" si="3"/>
        <v>0</v>
      </c>
      <c r="M57" s="17"/>
      <c r="O57" s="34"/>
      <c r="P57" s="34"/>
      <c r="Q57" s="17">
        <f t="shared" si="7"/>
        <v>0</v>
      </c>
      <c r="R57" s="17">
        <f t="shared" si="4"/>
        <v>0</v>
      </c>
      <c r="S57" s="17"/>
      <c r="T57" s="17"/>
    </row>
    <row r="58" spans="1:20">
      <c r="A58" s="1" t="s">
        <v>42</v>
      </c>
      <c r="B58" s="6">
        <f>'TRB Record'!C57</f>
        <v>0</v>
      </c>
      <c r="C58" s="8"/>
      <c r="D58" s="8"/>
      <c r="E58" s="88">
        <f>'% solids whole biomass'!J58</f>
        <v>0</v>
      </c>
      <c r="F58" s="22">
        <f t="shared" si="5"/>
        <v>0</v>
      </c>
      <c r="G58" s="34"/>
      <c r="H58" s="34"/>
      <c r="I58" s="34"/>
      <c r="J58" s="34"/>
      <c r="K58" s="17" t="e">
        <f t="shared" si="6"/>
        <v>#DIV/0!</v>
      </c>
      <c r="L58" s="17">
        <f t="shared" si="3"/>
        <v>0</v>
      </c>
      <c r="M58" s="17">
        <f>AVERAGE(L57:L58)</f>
        <v>0</v>
      </c>
      <c r="O58" s="34"/>
      <c r="P58" s="34"/>
      <c r="Q58" s="17">
        <f t="shared" si="7"/>
        <v>0</v>
      </c>
      <c r="R58" s="17">
        <f t="shared" si="4"/>
        <v>0</v>
      </c>
      <c r="S58" s="17">
        <f>AVERAGE(R57:R58)</f>
        <v>0</v>
      </c>
      <c r="T58" s="17">
        <f>S58+M58</f>
        <v>0</v>
      </c>
    </row>
    <row r="59" spans="1:20">
      <c r="A59" s="1">
        <v>29</v>
      </c>
      <c r="B59" s="6">
        <f>'TRB Record'!C58</f>
        <v>0</v>
      </c>
      <c r="C59" s="8"/>
      <c r="D59" s="8"/>
      <c r="E59" s="88">
        <f>'% solids whole biomass'!J60</f>
        <v>0</v>
      </c>
      <c r="F59" s="22">
        <f t="shared" si="5"/>
        <v>0</v>
      </c>
      <c r="G59" s="34"/>
      <c r="H59" s="34"/>
      <c r="I59" s="34"/>
      <c r="J59" s="34"/>
      <c r="K59" s="17" t="e">
        <f t="shared" si="6"/>
        <v>#DIV/0!</v>
      </c>
      <c r="L59" s="17">
        <f t="shared" si="3"/>
        <v>0</v>
      </c>
      <c r="M59" s="17"/>
      <c r="O59" s="34"/>
      <c r="P59" s="34"/>
      <c r="Q59" s="17">
        <f t="shared" si="7"/>
        <v>0</v>
      </c>
      <c r="R59" s="17">
        <f t="shared" si="4"/>
        <v>0</v>
      </c>
      <c r="S59" s="17"/>
      <c r="T59" s="17"/>
    </row>
    <row r="60" spans="1:20">
      <c r="A60" s="1" t="s">
        <v>43</v>
      </c>
      <c r="B60" s="6">
        <f>'TRB Record'!C59</f>
        <v>0</v>
      </c>
      <c r="C60" s="8"/>
      <c r="D60" s="8"/>
      <c r="E60" s="88">
        <f>'% solids whole biomass'!J60</f>
        <v>0</v>
      </c>
      <c r="F60" s="22">
        <f t="shared" si="5"/>
        <v>0</v>
      </c>
      <c r="G60" s="34"/>
      <c r="H60" s="34"/>
      <c r="I60" s="34"/>
      <c r="J60" s="34"/>
      <c r="K60" s="17" t="e">
        <f t="shared" si="6"/>
        <v>#DIV/0!</v>
      </c>
      <c r="L60" s="17">
        <f t="shared" si="3"/>
        <v>0</v>
      </c>
      <c r="M60" s="17">
        <f>AVERAGE(L59:L60)</f>
        <v>0</v>
      </c>
      <c r="O60" s="34"/>
      <c r="P60" s="34"/>
      <c r="Q60" s="17">
        <f t="shared" si="7"/>
        <v>0</v>
      </c>
      <c r="R60" s="17">
        <f t="shared" si="4"/>
        <v>0</v>
      </c>
      <c r="S60" s="17">
        <f>AVERAGE(R59:R60)</f>
        <v>0</v>
      </c>
      <c r="T60" s="17">
        <f>S60+M60</f>
        <v>0</v>
      </c>
    </row>
    <row r="61" spans="1:20">
      <c r="A61" s="1">
        <v>30</v>
      </c>
      <c r="B61" s="6">
        <f>'TRB Record'!C60</f>
        <v>0</v>
      </c>
      <c r="C61" s="8"/>
      <c r="D61" s="8"/>
      <c r="E61" s="88">
        <f>'% solids whole biomass'!J62</f>
        <v>0</v>
      </c>
      <c r="F61" s="22">
        <f t="shared" si="5"/>
        <v>0</v>
      </c>
      <c r="G61" s="34"/>
      <c r="H61" s="34"/>
      <c r="I61" s="34"/>
      <c r="J61" s="34"/>
      <c r="K61" s="17" t="e">
        <f t="shared" si="6"/>
        <v>#DIV/0!</v>
      </c>
      <c r="L61" s="17">
        <f t="shared" si="3"/>
        <v>0</v>
      </c>
      <c r="M61" s="17"/>
      <c r="O61" s="34"/>
      <c r="P61" s="34"/>
      <c r="Q61" s="17">
        <f t="shared" si="7"/>
        <v>0</v>
      </c>
      <c r="R61" s="17">
        <f t="shared" si="4"/>
        <v>0</v>
      </c>
      <c r="S61" s="17"/>
      <c r="T61" s="17"/>
    </row>
    <row r="62" spans="1:20">
      <c r="A62" s="1" t="s">
        <v>44</v>
      </c>
      <c r="B62" s="6">
        <f>'TRB Record'!C61</f>
        <v>0</v>
      </c>
      <c r="C62" s="8"/>
      <c r="D62" s="8"/>
      <c r="E62" s="88">
        <f>'% solids whole biomass'!J62</f>
        <v>0</v>
      </c>
      <c r="F62" s="22">
        <f t="shared" si="5"/>
        <v>0</v>
      </c>
      <c r="G62" s="34"/>
      <c r="H62" s="34"/>
      <c r="I62" s="34"/>
      <c r="J62" s="34"/>
      <c r="K62" s="17" t="e">
        <f t="shared" si="6"/>
        <v>#DIV/0!</v>
      </c>
      <c r="L62" s="17">
        <f t="shared" si="3"/>
        <v>0</v>
      </c>
      <c r="M62" s="17">
        <f>AVERAGE(L61:L62)</f>
        <v>0</v>
      </c>
      <c r="O62" s="34"/>
      <c r="P62" s="34"/>
      <c r="Q62" s="17">
        <f t="shared" si="7"/>
        <v>0</v>
      </c>
      <c r="R62" s="17">
        <f t="shared" si="4"/>
        <v>0</v>
      </c>
      <c r="S62" s="17">
        <f>AVERAGE(R61:R62)</f>
        <v>0</v>
      </c>
      <c r="T62" s="17">
        <f>S62+M62</f>
        <v>0</v>
      </c>
    </row>
  </sheetData>
  <sheetProtection sheet="1" objects="1" scenarios="1"/>
  <mergeCells count="2">
    <mergeCell ref="G1:J1"/>
    <mergeCell ref="N1:P1"/>
  </mergeCells>
  <phoneticPr fontId="0"/>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2643-34E9-43DE-9CFC-90BD60A47DC4}">
  <sheetPr codeName="Sheet4">
    <pageSetUpPr fitToPage="1"/>
  </sheetPr>
  <dimension ref="A1:J62"/>
  <sheetViews>
    <sheetView workbookViewId="0">
      <pane xSplit="2" ySplit="1" topLeftCell="C2" activePane="bottomRight" state="frozen"/>
      <selection pane="bottomRight" activeCell="J5" sqref="J5"/>
      <selection pane="bottomLeft" activeCell="A62" sqref="A62:IV213"/>
      <selection pane="topRight" activeCell="A62" sqref="A62:IV213"/>
    </sheetView>
  </sheetViews>
  <sheetFormatPr defaultColWidth="11.42578125" defaultRowHeight="12"/>
  <cols>
    <col min="1" max="1" width="10.85546875" style="1" customWidth="1"/>
    <col min="2" max="2" width="16.42578125" style="6" customWidth="1"/>
    <col min="3" max="3" width="15.7109375" style="2" bestFit="1" customWidth="1"/>
    <col min="4" max="4" width="10.85546875" style="7" customWidth="1"/>
    <col min="5" max="5" width="8.140625" style="8" customWidth="1"/>
    <col min="6" max="7" width="8.140625" style="2" customWidth="1"/>
    <col min="8" max="9" width="8.140625" style="42" customWidth="1"/>
    <col min="10" max="10" width="8.28515625" style="1" customWidth="1"/>
    <col min="11" max="16384" width="11.42578125" style="5"/>
  </cols>
  <sheetData>
    <row r="1" spans="1:10" s="1" customFormat="1" ht="12.75" thickBot="1">
      <c r="B1" s="6"/>
      <c r="C1" s="150"/>
      <c r="D1" s="68" t="s">
        <v>87</v>
      </c>
      <c r="E1" s="169" t="s">
        <v>46</v>
      </c>
      <c r="F1" s="170"/>
      <c r="G1" s="170"/>
      <c r="H1" s="170"/>
      <c r="I1" s="171"/>
    </row>
    <row r="2" spans="1:10" s="1" customFormat="1" ht="97.5">
      <c r="A2" s="66" t="s">
        <v>0</v>
      </c>
      <c r="B2" s="66" t="s">
        <v>48</v>
      </c>
      <c r="C2" s="59" t="s">
        <v>88</v>
      </c>
      <c r="D2" s="69" t="s">
        <v>49</v>
      </c>
      <c r="E2" s="65" t="s">
        <v>50</v>
      </c>
      <c r="F2" s="64" t="s">
        <v>51</v>
      </c>
      <c r="G2" s="64" t="s">
        <v>52</v>
      </c>
      <c r="H2" s="67" t="s">
        <v>53</v>
      </c>
      <c r="I2" s="67" t="s">
        <v>49</v>
      </c>
      <c r="J2" s="9" t="s">
        <v>54</v>
      </c>
    </row>
    <row r="3" spans="1:10">
      <c r="A3" s="1">
        <f>'TRB Record'!A2</f>
        <v>1</v>
      </c>
      <c r="B3" s="6">
        <f>'TRB Record'!C2</f>
        <v>0</v>
      </c>
      <c r="D3" s="12"/>
      <c r="E3" s="13"/>
      <c r="F3" s="14"/>
      <c r="G3" s="14"/>
      <c r="H3" s="72">
        <f>G3-E3</f>
        <v>0</v>
      </c>
      <c r="I3" s="76" t="str">
        <f>IF(F3=0,"",H3/F3*100)</f>
        <v/>
      </c>
      <c r="J3" s="17"/>
    </row>
    <row r="4" spans="1:10">
      <c r="A4" s="1" t="str">
        <f>'TRB Record'!A3</f>
        <v>replicate 1</v>
      </c>
      <c r="B4" s="6">
        <f>'TRB Record'!C3</f>
        <v>0</v>
      </c>
      <c r="D4" s="12"/>
      <c r="E4" s="13"/>
      <c r="F4" s="14"/>
      <c r="G4" s="14"/>
      <c r="H4" s="72">
        <f t="shared" ref="H4:H62" si="0">G4-E4</f>
        <v>0</v>
      </c>
      <c r="I4" s="76" t="str">
        <f t="shared" ref="I4:I62" si="1">IF(F4=0,"",H4/F4*100)</f>
        <v/>
      </c>
      <c r="J4" s="17">
        <f>IF(D3="",SUM(I3:I4)/2,AVERAGE(D3:D4))</f>
        <v>0</v>
      </c>
    </row>
    <row r="5" spans="1:10">
      <c r="A5" s="1">
        <f>'TRB Record'!A4</f>
        <v>2</v>
      </c>
      <c r="B5" s="6">
        <f>'TRB Record'!C4</f>
        <v>0</v>
      </c>
      <c r="D5" s="12"/>
      <c r="E5" s="13"/>
      <c r="F5" s="14"/>
      <c r="G5" s="14"/>
      <c r="H5" s="72">
        <f t="shared" si="0"/>
        <v>0</v>
      </c>
      <c r="I5" s="76" t="str">
        <f t="shared" si="1"/>
        <v/>
      </c>
      <c r="J5" s="17"/>
    </row>
    <row r="6" spans="1:10">
      <c r="A6" s="1" t="str">
        <f>'TRB Record'!A5</f>
        <v>replicate 2</v>
      </c>
      <c r="B6" s="6">
        <f>'TRB Record'!C5</f>
        <v>0</v>
      </c>
      <c r="D6" s="12"/>
      <c r="E6" s="13"/>
      <c r="F6" s="14"/>
      <c r="G6" s="14"/>
      <c r="H6" s="72">
        <f t="shared" si="0"/>
        <v>0</v>
      </c>
      <c r="I6" s="76" t="str">
        <f t="shared" si="1"/>
        <v/>
      </c>
      <c r="J6" s="17">
        <f>IF(D5="",SUM(I5:I6)/2,AVERAGE(D5:D6))</f>
        <v>0</v>
      </c>
    </row>
    <row r="7" spans="1:10">
      <c r="A7" s="1">
        <f>'TRB Record'!A6</f>
        <v>3</v>
      </c>
      <c r="B7" s="6">
        <f>'TRB Record'!C6</f>
        <v>0</v>
      </c>
      <c r="D7" s="12"/>
      <c r="E7" s="13"/>
      <c r="F7" s="14"/>
      <c r="G7" s="14"/>
      <c r="H7" s="72">
        <f t="shared" si="0"/>
        <v>0</v>
      </c>
      <c r="I7" s="76" t="str">
        <f t="shared" si="1"/>
        <v/>
      </c>
      <c r="J7" s="17"/>
    </row>
    <row r="8" spans="1:10">
      <c r="A8" s="1" t="str">
        <f>'TRB Record'!A7</f>
        <v>replicate 3</v>
      </c>
      <c r="B8" s="6">
        <f>'TRB Record'!C7</f>
        <v>0</v>
      </c>
      <c r="D8" s="12"/>
      <c r="E8" s="13"/>
      <c r="F8" s="14"/>
      <c r="G8" s="14"/>
      <c r="H8" s="72">
        <f t="shared" si="0"/>
        <v>0</v>
      </c>
      <c r="I8" s="76" t="str">
        <f t="shared" si="1"/>
        <v/>
      </c>
      <c r="J8" s="17">
        <f>IF(D7="",SUM(I7:I8)/2,AVERAGE(D7:D8))</f>
        <v>0</v>
      </c>
    </row>
    <row r="9" spans="1:10">
      <c r="A9" s="1">
        <f>'TRB Record'!A8</f>
        <v>4</v>
      </c>
      <c r="B9" s="6">
        <f>'TRB Record'!C8</f>
        <v>0</v>
      </c>
      <c r="D9" s="12"/>
      <c r="E9" s="13"/>
      <c r="F9" s="14"/>
      <c r="G9" s="14"/>
      <c r="H9" s="72">
        <f t="shared" si="0"/>
        <v>0</v>
      </c>
      <c r="I9" s="76" t="str">
        <f t="shared" si="1"/>
        <v/>
      </c>
      <c r="J9" s="17"/>
    </row>
    <row r="10" spans="1:10">
      <c r="A10" s="1" t="str">
        <f>'TRB Record'!A9</f>
        <v>replicate 4</v>
      </c>
      <c r="B10" s="6">
        <f>'TRB Record'!C9</f>
        <v>0</v>
      </c>
      <c r="D10" s="12"/>
      <c r="E10" s="13"/>
      <c r="F10" s="14"/>
      <c r="G10" s="14"/>
      <c r="H10" s="72">
        <f t="shared" si="0"/>
        <v>0</v>
      </c>
      <c r="I10" s="76" t="str">
        <f t="shared" si="1"/>
        <v/>
      </c>
      <c r="J10" s="17">
        <f>IF(D9="",SUM(I9:I10)/2,AVERAGE(D9:D10))</f>
        <v>0</v>
      </c>
    </row>
    <row r="11" spans="1:10">
      <c r="A11" s="1">
        <f>'TRB Record'!A10</f>
        <v>5</v>
      </c>
      <c r="B11" s="6">
        <f>'TRB Record'!C10</f>
        <v>0</v>
      </c>
      <c r="D11" s="12"/>
      <c r="E11" s="13"/>
      <c r="F11" s="14"/>
      <c r="G11" s="14"/>
      <c r="H11" s="72">
        <f t="shared" si="0"/>
        <v>0</v>
      </c>
      <c r="I11" s="76" t="str">
        <f t="shared" si="1"/>
        <v/>
      </c>
      <c r="J11" s="17"/>
    </row>
    <row r="12" spans="1:10">
      <c r="A12" s="1" t="str">
        <f>'TRB Record'!A11</f>
        <v>replicate 5</v>
      </c>
      <c r="B12" s="6">
        <f>'TRB Record'!C11</f>
        <v>0</v>
      </c>
      <c r="D12" s="12"/>
      <c r="E12" s="13"/>
      <c r="F12" s="14"/>
      <c r="G12" s="14"/>
      <c r="H12" s="72">
        <f t="shared" si="0"/>
        <v>0</v>
      </c>
      <c r="I12" s="76" t="str">
        <f t="shared" si="1"/>
        <v/>
      </c>
      <c r="J12" s="17">
        <f>IF(D11="",SUM(I11:I12)/2,AVERAGE(D11:D12))</f>
        <v>0</v>
      </c>
    </row>
    <row r="13" spans="1:10">
      <c r="A13" s="1">
        <f>'TRB Record'!A12</f>
        <v>6</v>
      </c>
      <c r="B13" s="6">
        <f>'TRB Record'!C12</f>
        <v>0</v>
      </c>
      <c r="D13" s="12"/>
      <c r="E13" s="13"/>
      <c r="F13" s="14"/>
      <c r="G13" s="14"/>
      <c r="H13" s="72">
        <f t="shared" si="0"/>
        <v>0</v>
      </c>
      <c r="I13" s="76" t="str">
        <f t="shared" si="1"/>
        <v/>
      </c>
      <c r="J13" s="17"/>
    </row>
    <row r="14" spans="1:10">
      <c r="A14" s="1" t="str">
        <f>'TRB Record'!A13</f>
        <v>replicate 6</v>
      </c>
      <c r="B14" s="6">
        <f>'TRB Record'!C13</f>
        <v>0</v>
      </c>
      <c r="D14" s="12"/>
      <c r="E14" s="13"/>
      <c r="F14" s="14"/>
      <c r="G14" s="14"/>
      <c r="H14" s="72">
        <f t="shared" si="0"/>
        <v>0</v>
      </c>
      <c r="I14" s="76" t="str">
        <f t="shared" si="1"/>
        <v/>
      </c>
      <c r="J14" s="17">
        <f>IF(D13="",SUM(I13:I14)/2,AVERAGE(D13:D14))</f>
        <v>0</v>
      </c>
    </row>
    <row r="15" spans="1:10">
      <c r="A15" s="1">
        <f>'TRB Record'!A14</f>
        <v>7</v>
      </c>
      <c r="B15" s="6">
        <f>'TRB Record'!C14</f>
        <v>0</v>
      </c>
      <c r="D15" s="12"/>
      <c r="E15" s="13"/>
      <c r="F15" s="14"/>
      <c r="G15" s="14"/>
      <c r="H15" s="72">
        <f t="shared" si="0"/>
        <v>0</v>
      </c>
      <c r="I15" s="76" t="str">
        <f t="shared" si="1"/>
        <v/>
      </c>
      <c r="J15" s="17"/>
    </row>
    <row r="16" spans="1:10">
      <c r="A16" s="1" t="str">
        <f>'TRB Record'!A15</f>
        <v>replicate 7</v>
      </c>
      <c r="B16" s="6">
        <f>'TRB Record'!C15</f>
        <v>0</v>
      </c>
      <c r="D16" s="12"/>
      <c r="E16" s="13"/>
      <c r="F16" s="14"/>
      <c r="G16" s="14"/>
      <c r="H16" s="72">
        <f t="shared" si="0"/>
        <v>0</v>
      </c>
      <c r="I16" s="76" t="str">
        <f t="shared" si="1"/>
        <v/>
      </c>
      <c r="J16" s="17">
        <f>IF(D15="",SUM(I15:I16)/2,AVERAGE(D15:D16))</f>
        <v>0</v>
      </c>
    </row>
    <row r="17" spans="1:10">
      <c r="A17" s="1">
        <f>'TRB Record'!A16</f>
        <v>8</v>
      </c>
      <c r="B17" s="6">
        <f>'TRB Record'!C16</f>
        <v>0</v>
      </c>
      <c r="D17" s="12"/>
      <c r="E17" s="13"/>
      <c r="F17" s="14"/>
      <c r="G17" s="14"/>
      <c r="H17" s="72">
        <f t="shared" si="0"/>
        <v>0</v>
      </c>
      <c r="I17" s="76" t="str">
        <f t="shared" si="1"/>
        <v/>
      </c>
      <c r="J17" s="17"/>
    </row>
    <row r="18" spans="1:10">
      <c r="A18" s="1" t="str">
        <f>'TRB Record'!A17</f>
        <v>replicate 8</v>
      </c>
      <c r="B18" s="6">
        <f>'TRB Record'!C17</f>
        <v>0</v>
      </c>
      <c r="D18" s="12"/>
      <c r="E18" s="13"/>
      <c r="F18" s="14"/>
      <c r="G18" s="14"/>
      <c r="H18" s="72">
        <f t="shared" si="0"/>
        <v>0</v>
      </c>
      <c r="I18" s="76" t="str">
        <f t="shared" si="1"/>
        <v/>
      </c>
      <c r="J18" s="17">
        <f>IF(D17="",SUM(I17:I18)/2,AVERAGE(D17:D18))</f>
        <v>0</v>
      </c>
    </row>
    <row r="19" spans="1:10">
      <c r="A19" s="1">
        <f>'TRB Record'!A18</f>
        <v>9</v>
      </c>
      <c r="B19" s="6">
        <f>'TRB Record'!C18</f>
        <v>0</v>
      </c>
      <c r="D19" s="12"/>
      <c r="E19" s="13"/>
      <c r="F19" s="14"/>
      <c r="G19" s="14"/>
      <c r="H19" s="72">
        <f t="shared" si="0"/>
        <v>0</v>
      </c>
      <c r="I19" s="76" t="str">
        <f t="shared" si="1"/>
        <v/>
      </c>
      <c r="J19" s="17"/>
    </row>
    <row r="20" spans="1:10">
      <c r="A20" s="1" t="str">
        <f>'TRB Record'!A19</f>
        <v>replicate 9</v>
      </c>
      <c r="B20" s="6">
        <f>'TRB Record'!C19</f>
        <v>0</v>
      </c>
      <c r="D20" s="12"/>
      <c r="E20" s="13"/>
      <c r="F20" s="14"/>
      <c r="G20" s="14"/>
      <c r="H20" s="72">
        <f t="shared" si="0"/>
        <v>0</v>
      </c>
      <c r="I20" s="76" t="str">
        <f t="shared" si="1"/>
        <v/>
      </c>
      <c r="J20" s="17">
        <f>IF(D19="",SUM(I19:I20)/2,AVERAGE(D19:D20))</f>
        <v>0</v>
      </c>
    </row>
    <row r="21" spans="1:10">
      <c r="A21" s="1">
        <f>'TRB Record'!A20</f>
        <v>10</v>
      </c>
      <c r="B21" s="6">
        <f>'TRB Record'!C20</f>
        <v>0</v>
      </c>
      <c r="D21" s="12"/>
      <c r="E21" s="13"/>
      <c r="F21" s="14"/>
      <c r="G21" s="14"/>
      <c r="H21" s="72">
        <f t="shared" si="0"/>
        <v>0</v>
      </c>
      <c r="I21" s="76" t="str">
        <f t="shared" si="1"/>
        <v/>
      </c>
      <c r="J21" s="17"/>
    </row>
    <row r="22" spans="1:10">
      <c r="A22" s="1" t="str">
        <f>'TRB Record'!A21</f>
        <v>replicate 10</v>
      </c>
      <c r="B22" s="6">
        <f>'TRB Record'!C21</f>
        <v>0</v>
      </c>
      <c r="D22" s="12"/>
      <c r="E22" s="13"/>
      <c r="F22" s="14"/>
      <c r="G22" s="14"/>
      <c r="H22" s="72">
        <f t="shared" si="0"/>
        <v>0</v>
      </c>
      <c r="I22" s="76" t="str">
        <f t="shared" si="1"/>
        <v/>
      </c>
      <c r="J22" s="17">
        <f>IF(D21="",SUM(I21:I22)/2,AVERAGE(D21:D22))</f>
        <v>0</v>
      </c>
    </row>
    <row r="23" spans="1:10">
      <c r="A23" s="1">
        <f>'TRB Record'!A22</f>
        <v>11</v>
      </c>
      <c r="B23" s="6">
        <f>'TRB Record'!C22</f>
        <v>0</v>
      </c>
      <c r="D23" s="12"/>
      <c r="E23" s="13"/>
      <c r="F23" s="14"/>
      <c r="G23" s="14"/>
      <c r="H23" s="72">
        <f t="shared" si="0"/>
        <v>0</v>
      </c>
      <c r="I23" s="76" t="str">
        <f t="shared" si="1"/>
        <v/>
      </c>
      <c r="J23" s="17"/>
    </row>
    <row r="24" spans="1:10">
      <c r="A24" s="1" t="str">
        <f>'TRB Record'!A23</f>
        <v>replicate 11</v>
      </c>
      <c r="B24" s="6">
        <f>'TRB Record'!C23</f>
        <v>0</v>
      </c>
      <c r="D24" s="12"/>
      <c r="E24" s="13"/>
      <c r="F24" s="14"/>
      <c r="G24" s="14"/>
      <c r="H24" s="72">
        <f t="shared" si="0"/>
        <v>0</v>
      </c>
      <c r="I24" s="76" t="str">
        <f t="shared" si="1"/>
        <v/>
      </c>
      <c r="J24" s="17">
        <f>IF(D23="",SUM(I23:I24)/2,AVERAGE(D23:D24))</f>
        <v>0</v>
      </c>
    </row>
    <row r="25" spans="1:10">
      <c r="A25" s="1">
        <f>'TRB Record'!A24</f>
        <v>12</v>
      </c>
      <c r="B25" s="6">
        <f>'TRB Record'!C24</f>
        <v>0</v>
      </c>
      <c r="D25" s="12"/>
      <c r="E25" s="13"/>
      <c r="F25" s="14"/>
      <c r="G25" s="14"/>
      <c r="H25" s="72">
        <f t="shared" si="0"/>
        <v>0</v>
      </c>
      <c r="I25" s="76" t="str">
        <f t="shared" si="1"/>
        <v/>
      </c>
      <c r="J25" s="17"/>
    </row>
    <row r="26" spans="1:10">
      <c r="A26" s="1" t="str">
        <f>'TRB Record'!A25</f>
        <v>replicate 12</v>
      </c>
      <c r="B26" s="6">
        <f>'TRB Record'!C25</f>
        <v>0</v>
      </c>
      <c r="D26" s="12"/>
      <c r="E26" s="13"/>
      <c r="F26" s="14"/>
      <c r="G26" s="14"/>
      <c r="H26" s="72">
        <f t="shared" si="0"/>
        <v>0</v>
      </c>
      <c r="I26" s="76" t="str">
        <f t="shared" si="1"/>
        <v/>
      </c>
      <c r="J26" s="17">
        <f>IF(D25="",SUM(I25:I26)/2,AVERAGE(D25:D26))</f>
        <v>0</v>
      </c>
    </row>
    <row r="27" spans="1:10">
      <c r="A27" s="1">
        <f>'TRB Record'!A26</f>
        <v>13</v>
      </c>
      <c r="B27" s="6">
        <f>'TRB Record'!C26</f>
        <v>0</v>
      </c>
      <c r="D27" s="12"/>
      <c r="E27" s="13"/>
      <c r="F27" s="14"/>
      <c r="G27" s="14"/>
      <c r="H27" s="72">
        <f t="shared" si="0"/>
        <v>0</v>
      </c>
      <c r="I27" s="76" t="str">
        <f t="shared" si="1"/>
        <v/>
      </c>
      <c r="J27" s="17"/>
    </row>
    <row r="28" spans="1:10">
      <c r="A28" s="1" t="str">
        <f>'TRB Record'!A27</f>
        <v>replicate 13</v>
      </c>
      <c r="B28" s="6">
        <f>'TRB Record'!C27</f>
        <v>0</v>
      </c>
      <c r="D28" s="12"/>
      <c r="E28" s="13"/>
      <c r="F28" s="14"/>
      <c r="G28" s="14"/>
      <c r="H28" s="72">
        <f t="shared" si="0"/>
        <v>0</v>
      </c>
      <c r="I28" s="76" t="str">
        <f t="shared" si="1"/>
        <v/>
      </c>
      <c r="J28" s="17">
        <f>IF(D27="",SUM(I27:I28)/2,AVERAGE(D27:D28))</f>
        <v>0</v>
      </c>
    </row>
    <row r="29" spans="1:10">
      <c r="A29" s="1">
        <f>'TRB Record'!A28</f>
        <v>14</v>
      </c>
      <c r="B29" s="6">
        <f>'TRB Record'!C28</f>
        <v>0</v>
      </c>
      <c r="D29" s="12"/>
      <c r="E29" s="13"/>
      <c r="F29" s="14"/>
      <c r="G29" s="14"/>
      <c r="H29" s="72">
        <f t="shared" si="0"/>
        <v>0</v>
      </c>
      <c r="I29" s="76" t="str">
        <f t="shared" si="1"/>
        <v/>
      </c>
      <c r="J29" s="17"/>
    </row>
    <row r="30" spans="1:10">
      <c r="A30" s="1" t="str">
        <f>'TRB Record'!A29</f>
        <v>replicate 14</v>
      </c>
      <c r="B30" s="6">
        <f>'TRB Record'!C29</f>
        <v>0</v>
      </c>
      <c r="D30" s="12"/>
      <c r="E30" s="13"/>
      <c r="F30" s="14"/>
      <c r="G30" s="14"/>
      <c r="H30" s="72">
        <f t="shared" si="0"/>
        <v>0</v>
      </c>
      <c r="I30" s="76" t="str">
        <f t="shared" si="1"/>
        <v/>
      </c>
      <c r="J30" s="17">
        <f>IF(D29="",SUM(I29:I30)/2,AVERAGE(D29:D30))</f>
        <v>0</v>
      </c>
    </row>
    <row r="31" spans="1:10">
      <c r="A31" s="1">
        <f>'TRB Record'!A30</f>
        <v>15</v>
      </c>
      <c r="B31" s="6">
        <f>'TRB Record'!C30</f>
        <v>0</v>
      </c>
      <c r="D31" s="12"/>
      <c r="E31" s="13"/>
      <c r="F31" s="14"/>
      <c r="G31" s="14"/>
      <c r="H31" s="72">
        <f t="shared" si="0"/>
        <v>0</v>
      </c>
      <c r="I31" s="76" t="str">
        <f t="shared" si="1"/>
        <v/>
      </c>
      <c r="J31" s="17"/>
    </row>
    <row r="32" spans="1:10">
      <c r="A32" s="1" t="str">
        <f>'TRB Record'!A31</f>
        <v>replicate 15</v>
      </c>
      <c r="B32" s="6">
        <f>'TRB Record'!C31</f>
        <v>0</v>
      </c>
      <c r="D32" s="12"/>
      <c r="E32" s="13"/>
      <c r="F32" s="14"/>
      <c r="G32" s="14"/>
      <c r="H32" s="72">
        <f t="shared" si="0"/>
        <v>0</v>
      </c>
      <c r="I32" s="76" t="str">
        <f t="shared" si="1"/>
        <v/>
      </c>
      <c r="J32" s="17">
        <f>IF(D31="",SUM(I31:I32)/2,AVERAGE(D31:D32))</f>
        <v>0</v>
      </c>
    </row>
    <row r="33" spans="1:10">
      <c r="A33" s="1">
        <f>'TRB Record'!A32</f>
        <v>16</v>
      </c>
      <c r="B33" s="6">
        <f>'TRB Record'!C32</f>
        <v>0</v>
      </c>
      <c r="D33" s="12"/>
      <c r="E33" s="13"/>
      <c r="F33" s="14"/>
      <c r="G33" s="14"/>
      <c r="H33" s="72">
        <f t="shared" si="0"/>
        <v>0</v>
      </c>
      <c r="I33" s="76" t="str">
        <f t="shared" si="1"/>
        <v/>
      </c>
      <c r="J33" s="17"/>
    </row>
    <row r="34" spans="1:10">
      <c r="A34" s="1" t="str">
        <f>'TRB Record'!A33</f>
        <v>replicate 16</v>
      </c>
      <c r="B34" s="6">
        <f>'TRB Record'!C33</f>
        <v>0</v>
      </c>
      <c r="D34" s="12"/>
      <c r="E34" s="13"/>
      <c r="F34" s="14"/>
      <c r="G34" s="14"/>
      <c r="H34" s="72">
        <f t="shared" si="0"/>
        <v>0</v>
      </c>
      <c r="I34" s="76" t="str">
        <f t="shared" si="1"/>
        <v/>
      </c>
      <c r="J34" s="17">
        <f>IF(D33="",SUM(I33:I34)/2,AVERAGE(D33:D34))</f>
        <v>0</v>
      </c>
    </row>
    <row r="35" spans="1:10">
      <c r="A35" s="1">
        <f>'TRB Record'!A34</f>
        <v>17</v>
      </c>
      <c r="B35" s="6">
        <f>'TRB Record'!C34</f>
        <v>0</v>
      </c>
      <c r="D35" s="12"/>
      <c r="E35" s="13"/>
      <c r="F35" s="14"/>
      <c r="G35" s="14"/>
      <c r="H35" s="72">
        <f t="shared" si="0"/>
        <v>0</v>
      </c>
      <c r="I35" s="76" t="str">
        <f t="shared" si="1"/>
        <v/>
      </c>
      <c r="J35" s="17"/>
    </row>
    <row r="36" spans="1:10">
      <c r="A36" s="1" t="str">
        <f>'TRB Record'!A35</f>
        <v>replicate 17</v>
      </c>
      <c r="B36" s="6">
        <f>'TRB Record'!C35</f>
        <v>0</v>
      </c>
      <c r="D36" s="12"/>
      <c r="E36" s="13"/>
      <c r="F36" s="14"/>
      <c r="G36" s="14"/>
      <c r="H36" s="72">
        <f t="shared" si="0"/>
        <v>0</v>
      </c>
      <c r="I36" s="76" t="str">
        <f t="shared" si="1"/>
        <v/>
      </c>
      <c r="J36" s="17">
        <f>IF(D35="",SUM(I35:I36)/2,AVERAGE(D35:D36))</f>
        <v>0</v>
      </c>
    </row>
    <row r="37" spans="1:10">
      <c r="A37" s="1">
        <f>'TRB Record'!A36</f>
        <v>18</v>
      </c>
      <c r="B37" s="6">
        <f>'TRB Record'!C36</f>
        <v>0</v>
      </c>
      <c r="D37" s="12"/>
      <c r="E37" s="13"/>
      <c r="F37" s="14"/>
      <c r="G37" s="14"/>
      <c r="H37" s="72">
        <f t="shared" si="0"/>
        <v>0</v>
      </c>
      <c r="I37" s="76" t="str">
        <f t="shared" si="1"/>
        <v/>
      </c>
      <c r="J37" s="17"/>
    </row>
    <row r="38" spans="1:10">
      <c r="A38" s="1" t="str">
        <f>'TRB Record'!A37</f>
        <v>replicate 18</v>
      </c>
      <c r="B38" s="6">
        <f>'TRB Record'!C37</f>
        <v>0</v>
      </c>
      <c r="D38" s="12"/>
      <c r="E38" s="13"/>
      <c r="F38" s="14"/>
      <c r="G38" s="14"/>
      <c r="H38" s="72">
        <f t="shared" si="0"/>
        <v>0</v>
      </c>
      <c r="I38" s="76" t="str">
        <f t="shared" si="1"/>
        <v/>
      </c>
      <c r="J38" s="17">
        <f>IF(D37="",SUM(I37:I38)/2,AVERAGE(D37:D38))</f>
        <v>0</v>
      </c>
    </row>
    <row r="39" spans="1:10">
      <c r="A39" s="1">
        <f>'TRB Record'!A38</f>
        <v>19</v>
      </c>
      <c r="B39" s="6">
        <f>'TRB Record'!C38</f>
        <v>0</v>
      </c>
      <c r="D39" s="12"/>
      <c r="E39" s="13"/>
      <c r="F39" s="14"/>
      <c r="G39" s="14"/>
      <c r="H39" s="72">
        <f t="shared" si="0"/>
        <v>0</v>
      </c>
      <c r="I39" s="76" t="str">
        <f t="shared" si="1"/>
        <v/>
      </c>
      <c r="J39" s="17"/>
    </row>
    <row r="40" spans="1:10">
      <c r="A40" s="1" t="str">
        <f>'TRB Record'!A39</f>
        <v>replicate 19</v>
      </c>
      <c r="B40" s="6">
        <f>'TRB Record'!C39</f>
        <v>0</v>
      </c>
      <c r="D40" s="12"/>
      <c r="E40" s="13"/>
      <c r="F40" s="14"/>
      <c r="G40" s="14"/>
      <c r="H40" s="72">
        <f t="shared" si="0"/>
        <v>0</v>
      </c>
      <c r="I40" s="76" t="str">
        <f t="shared" si="1"/>
        <v/>
      </c>
      <c r="J40" s="17">
        <f>IF(D39="",SUM(I39:I40)/2,AVERAGE(D39:D40))</f>
        <v>0</v>
      </c>
    </row>
    <row r="41" spans="1:10">
      <c r="A41" s="1">
        <f>'TRB Record'!A40</f>
        <v>20</v>
      </c>
      <c r="B41" s="6">
        <f>'TRB Record'!C40</f>
        <v>0</v>
      </c>
      <c r="D41" s="12"/>
      <c r="E41" s="13"/>
      <c r="F41" s="14"/>
      <c r="G41" s="14"/>
      <c r="H41" s="72">
        <f t="shared" si="0"/>
        <v>0</v>
      </c>
      <c r="I41" s="76" t="str">
        <f t="shared" si="1"/>
        <v/>
      </c>
      <c r="J41" s="17"/>
    </row>
    <row r="42" spans="1:10">
      <c r="A42" s="1" t="str">
        <f>'TRB Record'!A41</f>
        <v>replicate 20</v>
      </c>
      <c r="B42" s="6">
        <f>'TRB Record'!C41</f>
        <v>0</v>
      </c>
      <c r="D42" s="12"/>
      <c r="E42" s="13"/>
      <c r="F42" s="14"/>
      <c r="G42" s="14"/>
      <c r="H42" s="72">
        <f t="shared" si="0"/>
        <v>0</v>
      </c>
      <c r="I42" s="76" t="str">
        <f t="shared" si="1"/>
        <v/>
      </c>
      <c r="J42" s="17">
        <f>IF(D41="",SUM(I41:I42)/2,AVERAGE(D41:D42))</f>
        <v>0</v>
      </c>
    </row>
    <row r="43" spans="1:10">
      <c r="A43" s="1">
        <f>'TRB Record'!A42</f>
        <v>21</v>
      </c>
      <c r="B43" s="6">
        <f>'TRB Record'!C42</f>
        <v>0</v>
      </c>
      <c r="D43" s="12"/>
      <c r="E43" s="13"/>
      <c r="F43" s="14"/>
      <c r="G43" s="14"/>
      <c r="H43" s="72">
        <f t="shared" si="0"/>
        <v>0</v>
      </c>
      <c r="I43" s="76" t="str">
        <f t="shared" si="1"/>
        <v/>
      </c>
      <c r="J43" s="17"/>
    </row>
    <row r="44" spans="1:10">
      <c r="A44" s="1" t="str">
        <f>'TRB Record'!A43</f>
        <v>replicate 21</v>
      </c>
      <c r="B44" s="6">
        <f>'TRB Record'!C43</f>
        <v>0</v>
      </c>
      <c r="D44" s="12"/>
      <c r="E44" s="13"/>
      <c r="F44" s="14"/>
      <c r="G44" s="14"/>
      <c r="H44" s="72">
        <f t="shared" si="0"/>
        <v>0</v>
      </c>
      <c r="I44" s="76" t="str">
        <f t="shared" si="1"/>
        <v/>
      </c>
      <c r="J44" s="17">
        <f>IF(D43="",SUM(I43:I44)/2,AVERAGE(D43:D44))</f>
        <v>0</v>
      </c>
    </row>
    <row r="45" spans="1:10">
      <c r="A45" s="1">
        <f>'TRB Record'!A44</f>
        <v>22</v>
      </c>
      <c r="B45" s="6">
        <f>'TRB Record'!C44</f>
        <v>0</v>
      </c>
      <c r="D45" s="12"/>
      <c r="E45" s="13"/>
      <c r="F45" s="14"/>
      <c r="G45" s="14"/>
      <c r="H45" s="72">
        <f t="shared" si="0"/>
        <v>0</v>
      </c>
      <c r="I45" s="76" t="str">
        <f t="shared" si="1"/>
        <v/>
      </c>
      <c r="J45" s="17"/>
    </row>
    <row r="46" spans="1:10">
      <c r="A46" s="1" t="str">
        <f>'TRB Record'!A45</f>
        <v>replicate 22</v>
      </c>
      <c r="B46" s="6">
        <f>'TRB Record'!C45</f>
        <v>0</v>
      </c>
      <c r="D46" s="12"/>
      <c r="E46" s="13"/>
      <c r="F46" s="14"/>
      <c r="G46" s="14"/>
      <c r="H46" s="72">
        <f t="shared" si="0"/>
        <v>0</v>
      </c>
      <c r="I46" s="76" t="str">
        <f t="shared" si="1"/>
        <v/>
      </c>
      <c r="J46" s="17">
        <f>IF(D45="",SUM(I45:I46)/2,AVERAGE(D45:D46))</f>
        <v>0</v>
      </c>
    </row>
    <row r="47" spans="1:10">
      <c r="A47" s="1">
        <f>'TRB Record'!A46</f>
        <v>23</v>
      </c>
      <c r="B47" s="6">
        <f>'TRB Record'!C46</f>
        <v>0</v>
      </c>
      <c r="D47" s="12"/>
      <c r="E47" s="13"/>
      <c r="F47" s="14"/>
      <c r="G47" s="14"/>
      <c r="H47" s="72">
        <f t="shared" si="0"/>
        <v>0</v>
      </c>
      <c r="I47" s="76" t="str">
        <f t="shared" si="1"/>
        <v/>
      </c>
      <c r="J47" s="17"/>
    </row>
    <row r="48" spans="1:10">
      <c r="A48" s="1" t="str">
        <f>'TRB Record'!A47</f>
        <v>replicate 23</v>
      </c>
      <c r="B48" s="6">
        <f>'TRB Record'!C47</f>
        <v>0</v>
      </c>
      <c r="D48" s="12"/>
      <c r="E48" s="13"/>
      <c r="F48" s="14"/>
      <c r="G48" s="14"/>
      <c r="H48" s="72">
        <f t="shared" si="0"/>
        <v>0</v>
      </c>
      <c r="I48" s="76" t="str">
        <f t="shared" si="1"/>
        <v/>
      </c>
      <c r="J48" s="17">
        <f>IF(D47="",SUM(I47:I48)/2,AVERAGE(D47:D48))</f>
        <v>0</v>
      </c>
    </row>
    <row r="49" spans="1:10">
      <c r="A49" s="1">
        <f>'TRB Record'!A48</f>
        <v>24</v>
      </c>
      <c r="B49" s="6">
        <f>'TRB Record'!C48</f>
        <v>0</v>
      </c>
      <c r="D49" s="12"/>
      <c r="E49" s="13"/>
      <c r="F49" s="14"/>
      <c r="G49" s="14"/>
      <c r="H49" s="72">
        <f t="shared" si="0"/>
        <v>0</v>
      </c>
      <c r="I49" s="76" t="str">
        <f t="shared" si="1"/>
        <v/>
      </c>
      <c r="J49" s="17"/>
    </row>
    <row r="50" spans="1:10">
      <c r="A50" s="1" t="str">
        <f>'TRB Record'!A49</f>
        <v>replicate 24</v>
      </c>
      <c r="B50" s="6">
        <f>'TRB Record'!C49</f>
        <v>0</v>
      </c>
      <c r="D50" s="12"/>
      <c r="E50" s="13"/>
      <c r="F50" s="14"/>
      <c r="G50" s="14"/>
      <c r="H50" s="72">
        <f t="shared" si="0"/>
        <v>0</v>
      </c>
      <c r="I50" s="76" t="str">
        <f t="shared" si="1"/>
        <v/>
      </c>
      <c r="J50" s="17">
        <f>IF(D49="",SUM(I49:I50)/2,AVERAGE(D49:D50))</f>
        <v>0</v>
      </c>
    </row>
    <row r="51" spans="1:10">
      <c r="A51" s="1">
        <f>'TRB Record'!A50</f>
        <v>25</v>
      </c>
      <c r="B51" s="6">
        <f>'TRB Record'!C50</f>
        <v>0</v>
      </c>
      <c r="D51" s="12"/>
      <c r="E51" s="13"/>
      <c r="F51" s="14"/>
      <c r="G51" s="14"/>
      <c r="H51" s="72">
        <f t="shared" si="0"/>
        <v>0</v>
      </c>
      <c r="I51" s="76" t="str">
        <f t="shared" si="1"/>
        <v/>
      </c>
      <c r="J51" s="17"/>
    </row>
    <row r="52" spans="1:10">
      <c r="A52" s="1" t="str">
        <f>'TRB Record'!A51</f>
        <v>replicate 25</v>
      </c>
      <c r="B52" s="6">
        <f>'TRB Record'!C51</f>
        <v>0</v>
      </c>
      <c r="D52" s="12"/>
      <c r="E52" s="13"/>
      <c r="F52" s="14"/>
      <c r="G52" s="14"/>
      <c r="H52" s="72">
        <f t="shared" si="0"/>
        <v>0</v>
      </c>
      <c r="I52" s="76" t="str">
        <f t="shared" si="1"/>
        <v/>
      </c>
      <c r="J52" s="17">
        <f>IF(D51="",SUM(I51:I52)/2,AVERAGE(D51:D52))</f>
        <v>0</v>
      </c>
    </row>
    <row r="53" spans="1:10">
      <c r="A53" s="1">
        <f>'TRB Record'!A52</f>
        <v>26</v>
      </c>
      <c r="B53" s="6">
        <f>'TRB Record'!C52</f>
        <v>0</v>
      </c>
      <c r="D53" s="12"/>
      <c r="E53" s="13"/>
      <c r="F53" s="14"/>
      <c r="G53" s="14"/>
      <c r="H53" s="72">
        <f t="shared" si="0"/>
        <v>0</v>
      </c>
      <c r="I53" s="76" t="str">
        <f t="shared" si="1"/>
        <v/>
      </c>
      <c r="J53" s="17"/>
    </row>
    <row r="54" spans="1:10">
      <c r="A54" s="1" t="str">
        <f>'TRB Record'!A53</f>
        <v>replicate 26</v>
      </c>
      <c r="B54" s="6">
        <f>'TRB Record'!C53</f>
        <v>0</v>
      </c>
      <c r="D54" s="12"/>
      <c r="E54" s="13"/>
      <c r="F54" s="14"/>
      <c r="G54" s="14"/>
      <c r="H54" s="72">
        <f t="shared" si="0"/>
        <v>0</v>
      </c>
      <c r="I54" s="76" t="str">
        <f t="shared" si="1"/>
        <v/>
      </c>
      <c r="J54" s="17">
        <f>IF(D53="",SUM(I53:I54)/2,AVERAGE(D53:D54))</f>
        <v>0</v>
      </c>
    </row>
    <row r="55" spans="1:10">
      <c r="A55" s="1">
        <f>'TRB Record'!A54</f>
        <v>27</v>
      </c>
      <c r="B55" s="6">
        <f>'TRB Record'!C54</f>
        <v>0</v>
      </c>
      <c r="D55" s="12"/>
      <c r="E55" s="13"/>
      <c r="F55" s="14"/>
      <c r="G55" s="14"/>
      <c r="H55" s="72">
        <f t="shared" si="0"/>
        <v>0</v>
      </c>
      <c r="I55" s="76" t="str">
        <f t="shared" si="1"/>
        <v/>
      </c>
      <c r="J55" s="17"/>
    </row>
    <row r="56" spans="1:10">
      <c r="A56" s="1" t="str">
        <f>'TRB Record'!A55</f>
        <v>replicate 27</v>
      </c>
      <c r="B56" s="6">
        <f>'TRB Record'!C55</f>
        <v>0</v>
      </c>
      <c r="D56" s="12"/>
      <c r="E56" s="13"/>
      <c r="F56" s="14"/>
      <c r="G56" s="14"/>
      <c r="H56" s="72">
        <f t="shared" si="0"/>
        <v>0</v>
      </c>
      <c r="I56" s="76" t="str">
        <f t="shared" si="1"/>
        <v/>
      </c>
      <c r="J56" s="17">
        <f>IF(D55="",SUM(I55:I56)/2,AVERAGE(D55:D56))</f>
        <v>0</v>
      </c>
    </row>
    <row r="57" spans="1:10">
      <c r="A57" s="1">
        <f>'TRB Record'!A56</f>
        <v>28</v>
      </c>
      <c r="B57" s="6">
        <f>'TRB Record'!C56</f>
        <v>0</v>
      </c>
      <c r="D57" s="12"/>
      <c r="E57" s="13"/>
      <c r="F57" s="14"/>
      <c r="G57" s="14"/>
      <c r="H57" s="72">
        <f t="shared" si="0"/>
        <v>0</v>
      </c>
      <c r="I57" s="76" t="str">
        <f t="shared" si="1"/>
        <v/>
      </c>
      <c r="J57" s="17"/>
    </row>
    <row r="58" spans="1:10">
      <c r="A58" s="1" t="str">
        <f>'TRB Record'!A57</f>
        <v>replicate 28</v>
      </c>
      <c r="B58" s="6">
        <f>'TRB Record'!C57</f>
        <v>0</v>
      </c>
      <c r="D58" s="12"/>
      <c r="E58" s="13"/>
      <c r="F58" s="14"/>
      <c r="G58" s="14"/>
      <c r="H58" s="72">
        <f t="shared" si="0"/>
        <v>0</v>
      </c>
      <c r="I58" s="76" t="str">
        <f t="shared" si="1"/>
        <v/>
      </c>
      <c r="J58" s="17">
        <f>IF(D57="",SUM(I57:I58)/2,AVERAGE(D57:D58))</f>
        <v>0</v>
      </c>
    </row>
    <row r="59" spans="1:10">
      <c r="A59" s="1">
        <f>'TRB Record'!A58</f>
        <v>29</v>
      </c>
      <c r="B59" s="6">
        <f>'TRB Record'!C58</f>
        <v>0</v>
      </c>
      <c r="D59" s="12"/>
      <c r="E59" s="13"/>
      <c r="F59" s="14"/>
      <c r="G59" s="14"/>
      <c r="H59" s="72">
        <f t="shared" si="0"/>
        <v>0</v>
      </c>
      <c r="I59" s="76" t="str">
        <f t="shared" si="1"/>
        <v/>
      </c>
      <c r="J59" s="17"/>
    </row>
    <row r="60" spans="1:10">
      <c r="A60" s="1" t="str">
        <f>'TRB Record'!A59</f>
        <v>replicate 29</v>
      </c>
      <c r="B60" s="6">
        <f>'TRB Record'!C59</f>
        <v>0</v>
      </c>
      <c r="D60" s="12"/>
      <c r="E60" s="13"/>
      <c r="F60" s="14"/>
      <c r="G60" s="14"/>
      <c r="H60" s="72">
        <f t="shared" si="0"/>
        <v>0</v>
      </c>
      <c r="I60" s="76" t="str">
        <f t="shared" si="1"/>
        <v/>
      </c>
      <c r="J60" s="17">
        <f>IF(D59="",SUM(I59:I60)/2,AVERAGE(D59:D60))</f>
        <v>0</v>
      </c>
    </row>
    <row r="61" spans="1:10">
      <c r="A61" s="1">
        <f>'TRB Record'!A60</f>
        <v>30</v>
      </c>
      <c r="B61" s="6">
        <f>'TRB Record'!C60</f>
        <v>0</v>
      </c>
      <c r="D61" s="12"/>
      <c r="E61" s="13"/>
      <c r="F61" s="14"/>
      <c r="G61" s="14"/>
      <c r="H61" s="72">
        <f t="shared" si="0"/>
        <v>0</v>
      </c>
      <c r="I61" s="76" t="str">
        <f t="shared" si="1"/>
        <v/>
      </c>
      <c r="J61" s="17"/>
    </row>
    <row r="62" spans="1:10">
      <c r="A62" s="1" t="str">
        <f>'TRB Record'!A61</f>
        <v>replicate 30</v>
      </c>
      <c r="B62" s="6">
        <f>'TRB Record'!C61</f>
        <v>0</v>
      </c>
      <c r="E62" s="13"/>
      <c r="F62" s="14"/>
      <c r="G62" s="14"/>
      <c r="H62" s="72">
        <f t="shared" si="0"/>
        <v>0</v>
      </c>
      <c r="I62" s="76" t="str">
        <f t="shared" si="1"/>
        <v/>
      </c>
      <c r="J62" s="17">
        <f>IF(D61="",SUM(I61:I62)/2,AVERAGE(D61:D62))</f>
        <v>0</v>
      </c>
    </row>
  </sheetData>
  <sheetProtection sheet="1" objects="1" scenarios="1"/>
  <mergeCells count="1">
    <mergeCell ref="E1:I1"/>
  </mergeCells>
  <phoneticPr fontId="0" type="noConversion"/>
  <printOptions gridLines="1"/>
  <pageMargins left="0.75" right="0.75" top="1" bottom="1" header="0.5" footer="0.5"/>
  <pageSetup scale="86" fitToHeight="5" orientation="landscape" horizontalDpi="4294967292" verticalDpi="4294967292"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18F6-003D-4EF9-BC30-04185DC1339B}">
  <dimension ref="A1:K61"/>
  <sheetViews>
    <sheetView workbookViewId="0">
      <selection activeCell="F5" sqref="F5"/>
    </sheetView>
  </sheetViews>
  <sheetFormatPr defaultColWidth="11.42578125" defaultRowHeight="12"/>
  <cols>
    <col min="1" max="1" width="11.42578125" customWidth="1"/>
    <col min="2" max="2" width="20.7109375" style="21" bestFit="1" customWidth="1"/>
    <col min="3" max="3" width="15.42578125" bestFit="1" customWidth="1"/>
    <col min="4" max="5" width="8.140625" style="21" customWidth="1"/>
    <col min="6" max="6" width="8.140625" style="90" customWidth="1"/>
    <col min="7" max="7" width="8.140625" customWidth="1"/>
    <col min="8" max="8" width="8.140625" style="21" customWidth="1"/>
    <col min="9" max="11" width="8.140625" customWidth="1"/>
  </cols>
  <sheetData>
    <row r="1" spans="1:11" s="55" customFormat="1" ht="112.5">
      <c r="A1" s="9" t="s">
        <v>0</v>
      </c>
      <c r="B1" s="60" t="s">
        <v>89</v>
      </c>
      <c r="C1" s="70" t="s">
        <v>48</v>
      </c>
      <c r="D1" s="60" t="s">
        <v>55</v>
      </c>
      <c r="E1" s="60" t="s">
        <v>56</v>
      </c>
      <c r="F1" s="10" t="s">
        <v>49</v>
      </c>
      <c r="G1" s="70" t="s">
        <v>57</v>
      </c>
      <c r="H1" s="60" t="s">
        <v>58</v>
      </c>
      <c r="I1" s="9" t="s">
        <v>59</v>
      </c>
      <c r="J1" s="9" t="s">
        <v>90</v>
      </c>
      <c r="K1" s="9" t="s">
        <v>61</v>
      </c>
    </row>
    <row r="2" spans="1:11">
      <c r="A2" s="5">
        <v>1</v>
      </c>
      <c r="B2" s="2"/>
      <c r="C2" s="25">
        <f>'TRB Record'!C2</f>
        <v>0</v>
      </c>
      <c r="D2" s="15"/>
      <c r="E2" s="15"/>
      <c r="F2" s="88">
        <f>'% solids Extr-Free'!J4</f>
        <v>0</v>
      </c>
      <c r="G2" s="26">
        <f t="shared" ref="G2:G33" si="0">E2*(F2/100)</f>
        <v>0</v>
      </c>
      <c r="H2" s="15"/>
      <c r="I2" s="27">
        <f t="shared" ref="I2:I33" si="1">H2-D2</f>
        <v>0</v>
      </c>
      <c r="J2" s="28">
        <f>IF(G2=0,0,(I2/G2)*100)</f>
        <v>0</v>
      </c>
      <c r="K2" s="28"/>
    </row>
    <row r="3" spans="1:11">
      <c r="A3" s="5" t="s">
        <v>15</v>
      </c>
      <c r="B3" s="2"/>
      <c r="C3" s="25">
        <f>'TRB Record'!C3</f>
        <v>0</v>
      </c>
      <c r="D3" s="15"/>
      <c r="E3" s="15"/>
      <c r="F3" s="88">
        <f>'% solids Extr-Free'!J4</f>
        <v>0</v>
      </c>
      <c r="G3" s="26">
        <f t="shared" si="0"/>
        <v>0</v>
      </c>
      <c r="H3" s="15"/>
      <c r="I3" s="27">
        <f t="shared" si="1"/>
        <v>0</v>
      </c>
      <c r="J3" s="28">
        <f t="shared" ref="J3:J61" si="2">IF(G3=0,0,(I3/G3)*100)</f>
        <v>0</v>
      </c>
      <c r="K3" s="28">
        <f>AVERAGE(J2:J3)</f>
        <v>0</v>
      </c>
    </row>
    <row r="4" spans="1:11">
      <c r="A4" s="5">
        <v>2</v>
      </c>
      <c r="B4" s="2"/>
      <c r="C4" s="25">
        <f>'TRB Record'!C4</f>
        <v>0</v>
      </c>
      <c r="D4" s="15"/>
      <c r="E4" s="15"/>
      <c r="F4" s="88">
        <f>'% solids Extr-Free'!J6</f>
        <v>0</v>
      </c>
      <c r="G4" s="26">
        <f t="shared" si="0"/>
        <v>0</v>
      </c>
      <c r="H4" s="15"/>
      <c r="I4" s="27">
        <f t="shared" si="1"/>
        <v>0</v>
      </c>
      <c r="J4" s="28">
        <f t="shared" si="2"/>
        <v>0</v>
      </c>
      <c r="K4" s="28"/>
    </row>
    <row r="5" spans="1:11">
      <c r="A5" s="5" t="s">
        <v>16</v>
      </c>
      <c r="B5" s="2"/>
      <c r="C5" s="25">
        <f>'TRB Record'!C5</f>
        <v>0</v>
      </c>
      <c r="D5" s="15"/>
      <c r="E5" s="15"/>
      <c r="F5" s="88">
        <f>'% solids Extr-Free'!J6</f>
        <v>0</v>
      </c>
      <c r="G5" s="26">
        <f t="shared" si="0"/>
        <v>0</v>
      </c>
      <c r="H5" s="15"/>
      <c r="I5" s="27">
        <f t="shared" si="1"/>
        <v>0</v>
      </c>
      <c r="J5" s="28">
        <f t="shared" si="2"/>
        <v>0</v>
      </c>
      <c r="K5" s="28">
        <f>AVERAGE(J4:J5)</f>
        <v>0</v>
      </c>
    </row>
    <row r="6" spans="1:11">
      <c r="A6" s="5">
        <v>3</v>
      </c>
      <c r="B6" s="2"/>
      <c r="C6" s="25">
        <f>'TRB Record'!C6</f>
        <v>0</v>
      </c>
      <c r="D6" s="15"/>
      <c r="E6" s="15"/>
      <c r="F6" s="88">
        <f>'% solids Extr-Free'!J8</f>
        <v>0</v>
      </c>
      <c r="G6" s="26">
        <f t="shared" si="0"/>
        <v>0</v>
      </c>
      <c r="H6" s="15"/>
      <c r="I6" s="27">
        <f t="shared" si="1"/>
        <v>0</v>
      </c>
      <c r="J6" s="28">
        <f t="shared" si="2"/>
        <v>0</v>
      </c>
      <c r="K6" s="28"/>
    </row>
    <row r="7" spans="1:11">
      <c r="A7" s="5" t="s">
        <v>17</v>
      </c>
      <c r="B7" s="2"/>
      <c r="C7" s="25">
        <f>'TRB Record'!C7</f>
        <v>0</v>
      </c>
      <c r="D7" s="15"/>
      <c r="E7" s="15"/>
      <c r="F7" s="88">
        <f>'% solids Extr-Free'!J8</f>
        <v>0</v>
      </c>
      <c r="G7" s="26">
        <f t="shared" si="0"/>
        <v>0</v>
      </c>
      <c r="H7" s="15"/>
      <c r="I7" s="27">
        <f t="shared" si="1"/>
        <v>0</v>
      </c>
      <c r="J7" s="28">
        <f t="shared" si="2"/>
        <v>0</v>
      </c>
      <c r="K7" s="28">
        <f>AVERAGE(J6:J7)</f>
        <v>0</v>
      </c>
    </row>
    <row r="8" spans="1:11">
      <c r="A8" s="5">
        <v>4</v>
      </c>
      <c r="B8" s="2"/>
      <c r="C8" s="25">
        <f>'TRB Record'!C8</f>
        <v>0</v>
      </c>
      <c r="D8" s="15"/>
      <c r="E8" s="15"/>
      <c r="F8" s="88">
        <f>'% solids Extr-Free'!J10</f>
        <v>0</v>
      </c>
      <c r="G8" s="26">
        <f t="shared" si="0"/>
        <v>0</v>
      </c>
      <c r="H8" s="15"/>
      <c r="I8" s="27">
        <f t="shared" si="1"/>
        <v>0</v>
      </c>
      <c r="J8" s="28">
        <f t="shared" si="2"/>
        <v>0</v>
      </c>
      <c r="K8" s="28"/>
    </row>
    <row r="9" spans="1:11">
      <c r="A9" s="5" t="s">
        <v>18</v>
      </c>
      <c r="B9" s="2"/>
      <c r="C9" s="25">
        <f>'TRB Record'!C9</f>
        <v>0</v>
      </c>
      <c r="D9" s="15"/>
      <c r="E9" s="15"/>
      <c r="F9" s="88">
        <f>'% solids Extr-Free'!J10</f>
        <v>0</v>
      </c>
      <c r="G9" s="26">
        <f t="shared" si="0"/>
        <v>0</v>
      </c>
      <c r="H9" s="15"/>
      <c r="I9" s="27">
        <f t="shared" si="1"/>
        <v>0</v>
      </c>
      <c r="J9" s="28">
        <f t="shared" si="2"/>
        <v>0</v>
      </c>
      <c r="K9" s="28">
        <f>AVERAGE(J8:J9)</f>
        <v>0</v>
      </c>
    </row>
    <row r="10" spans="1:11">
      <c r="A10" s="5">
        <v>5</v>
      </c>
      <c r="B10" s="2"/>
      <c r="C10" s="25">
        <f>'TRB Record'!C10</f>
        <v>0</v>
      </c>
      <c r="D10" s="15"/>
      <c r="E10" s="15"/>
      <c r="F10" s="88">
        <f>'% solids Extr-Free'!J12</f>
        <v>0</v>
      </c>
      <c r="G10" s="26">
        <f t="shared" si="0"/>
        <v>0</v>
      </c>
      <c r="H10" s="15"/>
      <c r="I10" s="27">
        <f t="shared" si="1"/>
        <v>0</v>
      </c>
      <c r="J10" s="28">
        <f t="shared" si="2"/>
        <v>0</v>
      </c>
      <c r="K10" s="28"/>
    </row>
    <row r="11" spans="1:11">
      <c r="A11" s="5" t="s">
        <v>19</v>
      </c>
      <c r="B11" s="2"/>
      <c r="C11" s="25">
        <f>'TRB Record'!C11</f>
        <v>0</v>
      </c>
      <c r="D11" s="15"/>
      <c r="E11" s="15"/>
      <c r="F11" s="88">
        <f>'% solids Extr-Free'!J12</f>
        <v>0</v>
      </c>
      <c r="G11" s="26">
        <f t="shared" si="0"/>
        <v>0</v>
      </c>
      <c r="H11" s="15"/>
      <c r="I11" s="27">
        <f t="shared" si="1"/>
        <v>0</v>
      </c>
      <c r="J11" s="28">
        <f t="shared" si="2"/>
        <v>0</v>
      </c>
      <c r="K11" s="28">
        <f>AVERAGE(J10:J11)</f>
        <v>0</v>
      </c>
    </row>
    <row r="12" spans="1:11">
      <c r="A12" s="5">
        <v>6</v>
      </c>
      <c r="B12" s="2"/>
      <c r="C12" s="25">
        <f>'TRB Record'!C12</f>
        <v>0</v>
      </c>
      <c r="D12" s="15"/>
      <c r="E12" s="15"/>
      <c r="F12" s="88">
        <f>'% solids Extr-Free'!J14</f>
        <v>0</v>
      </c>
      <c r="G12" s="26">
        <f t="shared" si="0"/>
        <v>0</v>
      </c>
      <c r="H12" s="15"/>
      <c r="I12" s="27">
        <f t="shared" si="1"/>
        <v>0</v>
      </c>
      <c r="J12" s="28">
        <f t="shared" si="2"/>
        <v>0</v>
      </c>
      <c r="K12" s="28"/>
    </row>
    <row r="13" spans="1:11">
      <c r="A13" s="5" t="s">
        <v>20</v>
      </c>
      <c r="B13" s="2"/>
      <c r="C13" s="25">
        <f>'TRB Record'!C13</f>
        <v>0</v>
      </c>
      <c r="D13" s="15"/>
      <c r="E13" s="15"/>
      <c r="F13" s="88">
        <f>'% solids Extr-Free'!J14</f>
        <v>0</v>
      </c>
      <c r="G13" s="26">
        <f t="shared" si="0"/>
        <v>0</v>
      </c>
      <c r="H13" s="15"/>
      <c r="I13" s="27">
        <f t="shared" si="1"/>
        <v>0</v>
      </c>
      <c r="J13" s="28">
        <f t="shared" si="2"/>
        <v>0</v>
      </c>
      <c r="K13" s="28">
        <f>AVERAGE(J12:J13)</f>
        <v>0</v>
      </c>
    </row>
    <row r="14" spans="1:11">
      <c r="A14" s="5">
        <v>7</v>
      </c>
      <c r="B14" s="2"/>
      <c r="C14" s="25">
        <f>'TRB Record'!C14</f>
        <v>0</v>
      </c>
      <c r="D14" s="15"/>
      <c r="E14" s="15"/>
      <c r="F14" s="88">
        <f>'% solids Extr-Free'!J16</f>
        <v>0</v>
      </c>
      <c r="G14" s="26">
        <f t="shared" si="0"/>
        <v>0</v>
      </c>
      <c r="H14" s="15"/>
      <c r="I14" s="27">
        <f t="shared" si="1"/>
        <v>0</v>
      </c>
      <c r="J14" s="28">
        <f t="shared" si="2"/>
        <v>0</v>
      </c>
      <c r="K14" s="28"/>
    </row>
    <row r="15" spans="1:11">
      <c r="A15" s="5" t="s">
        <v>21</v>
      </c>
      <c r="B15" s="2"/>
      <c r="C15" s="25">
        <f>'TRB Record'!C15</f>
        <v>0</v>
      </c>
      <c r="D15" s="15"/>
      <c r="E15" s="15"/>
      <c r="F15" s="88">
        <f>'% solids Extr-Free'!J16</f>
        <v>0</v>
      </c>
      <c r="G15" s="26">
        <f t="shared" si="0"/>
        <v>0</v>
      </c>
      <c r="H15" s="15"/>
      <c r="I15" s="27">
        <f t="shared" si="1"/>
        <v>0</v>
      </c>
      <c r="J15" s="28">
        <f t="shared" si="2"/>
        <v>0</v>
      </c>
      <c r="K15" s="28">
        <f>AVERAGE(J14:J15)</f>
        <v>0</v>
      </c>
    </row>
    <row r="16" spans="1:11">
      <c r="A16" s="5">
        <v>8</v>
      </c>
      <c r="B16" s="2"/>
      <c r="C16" s="25">
        <f>'TRB Record'!C16</f>
        <v>0</v>
      </c>
      <c r="D16" s="15"/>
      <c r="E16" s="15"/>
      <c r="F16" s="88">
        <f>'% solids Extr-Free'!J18</f>
        <v>0</v>
      </c>
      <c r="G16" s="26">
        <f t="shared" si="0"/>
        <v>0</v>
      </c>
      <c r="H16" s="15"/>
      <c r="I16" s="27">
        <f t="shared" si="1"/>
        <v>0</v>
      </c>
      <c r="J16" s="28">
        <f t="shared" si="2"/>
        <v>0</v>
      </c>
      <c r="K16" s="28"/>
    </row>
    <row r="17" spans="1:11">
      <c r="A17" s="5" t="s">
        <v>22</v>
      </c>
      <c r="B17" s="2"/>
      <c r="C17" s="25">
        <f>'TRB Record'!C17</f>
        <v>0</v>
      </c>
      <c r="D17" s="15"/>
      <c r="E17" s="15"/>
      <c r="F17" s="88">
        <f>'% solids Extr-Free'!J18</f>
        <v>0</v>
      </c>
      <c r="G17" s="26">
        <f t="shared" si="0"/>
        <v>0</v>
      </c>
      <c r="H17" s="15"/>
      <c r="I17" s="27">
        <f t="shared" si="1"/>
        <v>0</v>
      </c>
      <c r="J17" s="28">
        <f t="shared" si="2"/>
        <v>0</v>
      </c>
      <c r="K17" s="28">
        <f>AVERAGE(J16:J17)</f>
        <v>0</v>
      </c>
    </row>
    <row r="18" spans="1:11">
      <c r="A18" s="5">
        <v>9</v>
      </c>
      <c r="B18" s="2"/>
      <c r="C18" s="25">
        <f>'TRB Record'!C18</f>
        <v>0</v>
      </c>
      <c r="D18" s="15"/>
      <c r="E18" s="15"/>
      <c r="F18" s="88">
        <f>'% solids Extr-Free'!J20</f>
        <v>0</v>
      </c>
      <c r="G18" s="26">
        <f t="shared" si="0"/>
        <v>0</v>
      </c>
      <c r="H18" s="15"/>
      <c r="I18" s="27">
        <f t="shared" si="1"/>
        <v>0</v>
      </c>
      <c r="J18" s="28">
        <f t="shared" si="2"/>
        <v>0</v>
      </c>
      <c r="K18" s="28"/>
    </row>
    <row r="19" spans="1:11">
      <c r="A19" s="5" t="s">
        <v>23</v>
      </c>
      <c r="B19" s="2"/>
      <c r="C19" s="25">
        <f>'TRB Record'!C19</f>
        <v>0</v>
      </c>
      <c r="D19" s="15"/>
      <c r="E19" s="15"/>
      <c r="F19" s="88">
        <f>'% solids Extr-Free'!J20</f>
        <v>0</v>
      </c>
      <c r="G19" s="26">
        <f t="shared" si="0"/>
        <v>0</v>
      </c>
      <c r="H19" s="15"/>
      <c r="I19" s="27">
        <f t="shared" si="1"/>
        <v>0</v>
      </c>
      <c r="J19" s="28">
        <f t="shared" si="2"/>
        <v>0</v>
      </c>
      <c r="K19" s="28">
        <f>AVERAGE(J18:J19)</f>
        <v>0</v>
      </c>
    </row>
    <row r="20" spans="1:11">
      <c r="A20" s="5">
        <v>10</v>
      </c>
      <c r="B20" s="2"/>
      <c r="C20" s="25">
        <f>'TRB Record'!C20</f>
        <v>0</v>
      </c>
      <c r="D20" s="15"/>
      <c r="E20" s="15"/>
      <c r="F20" s="88">
        <f>'% solids Extr-Free'!J22</f>
        <v>0</v>
      </c>
      <c r="G20" s="26">
        <f t="shared" si="0"/>
        <v>0</v>
      </c>
      <c r="H20" s="15"/>
      <c r="I20" s="27">
        <f t="shared" si="1"/>
        <v>0</v>
      </c>
      <c r="J20" s="28">
        <f t="shared" si="2"/>
        <v>0</v>
      </c>
      <c r="K20" s="28"/>
    </row>
    <row r="21" spans="1:11">
      <c r="A21" s="5" t="s">
        <v>24</v>
      </c>
      <c r="B21" s="2"/>
      <c r="C21" s="25">
        <f>'TRB Record'!C21</f>
        <v>0</v>
      </c>
      <c r="D21" s="15"/>
      <c r="E21" s="15"/>
      <c r="F21" s="88">
        <f>'% solids Extr-Free'!J22</f>
        <v>0</v>
      </c>
      <c r="G21" s="26">
        <f t="shared" si="0"/>
        <v>0</v>
      </c>
      <c r="H21" s="15"/>
      <c r="I21" s="27">
        <f t="shared" si="1"/>
        <v>0</v>
      </c>
      <c r="J21" s="28">
        <f t="shared" si="2"/>
        <v>0</v>
      </c>
      <c r="K21" s="28">
        <f>AVERAGE(J20:J21)</f>
        <v>0</v>
      </c>
    </row>
    <row r="22" spans="1:11">
      <c r="A22" s="5">
        <v>11</v>
      </c>
      <c r="B22" s="2"/>
      <c r="C22" s="25">
        <f>'TRB Record'!C22</f>
        <v>0</v>
      </c>
      <c r="D22" s="15"/>
      <c r="E22" s="15"/>
      <c r="F22" s="88">
        <f>'% solids Extr-Free'!J24</f>
        <v>0</v>
      </c>
      <c r="G22" s="26">
        <f t="shared" si="0"/>
        <v>0</v>
      </c>
      <c r="H22" s="15"/>
      <c r="I22" s="27">
        <f t="shared" si="1"/>
        <v>0</v>
      </c>
      <c r="J22" s="28">
        <f t="shared" si="2"/>
        <v>0</v>
      </c>
      <c r="K22" s="28"/>
    </row>
    <row r="23" spans="1:11">
      <c r="A23" s="5" t="s">
        <v>25</v>
      </c>
      <c r="B23" s="2"/>
      <c r="C23" s="25">
        <f>'TRB Record'!C23</f>
        <v>0</v>
      </c>
      <c r="D23" s="15"/>
      <c r="E23" s="15"/>
      <c r="F23" s="88">
        <f>'% solids Extr-Free'!J24</f>
        <v>0</v>
      </c>
      <c r="G23" s="26">
        <f t="shared" si="0"/>
        <v>0</v>
      </c>
      <c r="H23" s="15"/>
      <c r="I23" s="27">
        <f t="shared" si="1"/>
        <v>0</v>
      </c>
      <c r="J23" s="28">
        <f t="shared" si="2"/>
        <v>0</v>
      </c>
      <c r="K23" s="28">
        <f>AVERAGE(J22:J23)</f>
        <v>0</v>
      </c>
    </row>
    <row r="24" spans="1:11">
      <c r="A24" s="5">
        <v>12</v>
      </c>
      <c r="B24" s="2"/>
      <c r="C24" s="25">
        <f>'TRB Record'!C24</f>
        <v>0</v>
      </c>
      <c r="D24" s="15"/>
      <c r="E24" s="15"/>
      <c r="F24" s="88">
        <f>'% solids Extr-Free'!J26</f>
        <v>0</v>
      </c>
      <c r="G24" s="26">
        <f t="shared" si="0"/>
        <v>0</v>
      </c>
      <c r="H24" s="15"/>
      <c r="I24" s="27">
        <f t="shared" si="1"/>
        <v>0</v>
      </c>
      <c r="J24" s="28">
        <f t="shared" si="2"/>
        <v>0</v>
      </c>
      <c r="K24" s="28"/>
    </row>
    <row r="25" spans="1:11">
      <c r="A25" s="5" t="s">
        <v>26</v>
      </c>
      <c r="B25" s="2"/>
      <c r="C25" s="25">
        <f>'TRB Record'!C25</f>
        <v>0</v>
      </c>
      <c r="D25" s="15"/>
      <c r="E25" s="15"/>
      <c r="F25" s="88">
        <f>'% solids Extr-Free'!J26</f>
        <v>0</v>
      </c>
      <c r="G25" s="26">
        <f t="shared" si="0"/>
        <v>0</v>
      </c>
      <c r="H25" s="15"/>
      <c r="I25" s="27">
        <f t="shared" si="1"/>
        <v>0</v>
      </c>
      <c r="J25" s="28">
        <f t="shared" si="2"/>
        <v>0</v>
      </c>
      <c r="K25" s="28">
        <f>AVERAGE(J24:J25)</f>
        <v>0</v>
      </c>
    </row>
    <row r="26" spans="1:11">
      <c r="A26" s="5">
        <v>13</v>
      </c>
      <c r="B26" s="2"/>
      <c r="C26" s="25">
        <f>'TRB Record'!C26</f>
        <v>0</v>
      </c>
      <c r="D26" s="15"/>
      <c r="E26" s="15"/>
      <c r="F26" s="88">
        <f>'% solids Extr-Free'!J28</f>
        <v>0</v>
      </c>
      <c r="G26" s="26">
        <f t="shared" si="0"/>
        <v>0</v>
      </c>
      <c r="H26" s="15"/>
      <c r="I26" s="27">
        <f t="shared" si="1"/>
        <v>0</v>
      </c>
      <c r="J26" s="28">
        <f t="shared" si="2"/>
        <v>0</v>
      </c>
      <c r="K26" s="28"/>
    </row>
    <row r="27" spans="1:11">
      <c r="A27" s="5" t="s">
        <v>27</v>
      </c>
      <c r="B27" s="2"/>
      <c r="C27" s="25">
        <f>'TRB Record'!C27</f>
        <v>0</v>
      </c>
      <c r="D27" s="15"/>
      <c r="E27" s="15"/>
      <c r="F27" s="88">
        <f>'% solids Extr-Free'!J28</f>
        <v>0</v>
      </c>
      <c r="G27" s="26">
        <f t="shared" si="0"/>
        <v>0</v>
      </c>
      <c r="H27" s="15"/>
      <c r="I27" s="27">
        <f t="shared" si="1"/>
        <v>0</v>
      </c>
      <c r="J27" s="28">
        <f t="shared" si="2"/>
        <v>0</v>
      </c>
      <c r="K27" s="28">
        <f>AVERAGE(J26:J27)</f>
        <v>0</v>
      </c>
    </row>
    <row r="28" spans="1:11">
      <c r="A28" s="5">
        <v>14</v>
      </c>
      <c r="B28" s="2"/>
      <c r="C28" s="25">
        <f>'TRB Record'!C28</f>
        <v>0</v>
      </c>
      <c r="D28" s="15"/>
      <c r="E28" s="15"/>
      <c r="F28" s="88">
        <f>'% solids Extr-Free'!J30</f>
        <v>0</v>
      </c>
      <c r="G28" s="26">
        <f t="shared" si="0"/>
        <v>0</v>
      </c>
      <c r="H28" s="15"/>
      <c r="I28" s="27">
        <f t="shared" si="1"/>
        <v>0</v>
      </c>
      <c r="J28" s="28">
        <f t="shared" si="2"/>
        <v>0</v>
      </c>
      <c r="K28" s="28"/>
    </row>
    <row r="29" spans="1:11">
      <c r="A29" s="5" t="s">
        <v>28</v>
      </c>
      <c r="B29" s="2"/>
      <c r="C29" s="25">
        <f>'TRB Record'!C29</f>
        <v>0</v>
      </c>
      <c r="D29" s="15"/>
      <c r="E29" s="15"/>
      <c r="F29" s="88">
        <f>'% solids Extr-Free'!J30</f>
        <v>0</v>
      </c>
      <c r="G29" s="26">
        <f t="shared" si="0"/>
        <v>0</v>
      </c>
      <c r="H29" s="15"/>
      <c r="I29" s="27">
        <f t="shared" si="1"/>
        <v>0</v>
      </c>
      <c r="J29" s="28">
        <f t="shared" si="2"/>
        <v>0</v>
      </c>
      <c r="K29" s="28">
        <f>AVERAGE(J28:J29)</f>
        <v>0</v>
      </c>
    </row>
    <row r="30" spans="1:11">
      <c r="A30" s="5">
        <v>15</v>
      </c>
      <c r="B30" s="2"/>
      <c r="C30" s="25">
        <f>'TRB Record'!C30</f>
        <v>0</v>
      </c>
      <c r="D30" s="15"/>
      <c r="E30" s="15"/>
      <c r="F30" s="88">
        <f>'% solids Extr-Free'!J32</f>
        <v>0</v>
      </c>
      <c r="G30" s="26">
        <f t="shared" si="0"/>
        <v>0</v>
      </c>
      <c r="H30" s="15"/>
      <c r="I30" s="27">
        <f t="shared" si="1"/>
        <v>0</v>
      </c>
      <c r="J30" s="28">
        <f t="shared" si="2"/>
        <v>0</v>
      </c>
      <c r="K30" s="28"/>
    </row>
    <row r="31" spans="1:11">
      <c r="A31" s="5" t="s">
        <v>29</v>
      </c>
      <c r="B31" s="2"/>
      <c r="C31" s="25">
        <f>'TRB Record'!C31</f>
        <v>0</v>
      </c>
      <c r="D31" s="15"/>
      <c r="E31" s="15"/>
      <c r="F31" s="88">
        <f>'% solids Extr-Free'!J32</f>
        <v>0</v>
      </c>
      <c r="G31" s="26">
        <f t="shared" si="0"/>
        <v>0</v>
      </c>
      <c r="H31" s="15"/>
      <c r="I31" s="27">
        <f t="shared" si="1"/>
        <v>0</v>
      </c>
      <c r="J31" s="28">
        <f t="shared" si="2"/>
        <v>0</v>
      </c>
      <c r="K31" s="28">
        <f>AVERAGE(J30:J31)</f>
        <v>0</v>
      </c>
    </row>
    <row r="32" spans="1:11">
      <c r="A32" s="5">
        <v>16</v>
      </c>
      <c r="B32" s="2"/>
      <c r="C32" s="25">
        <f>'TRB Record'!C32</f>
        <v>0</v>
      </c>
      <c r="D32" s="15"/>
      <c r="E32" s="15"/>
      <c r="F32" s="88">
        <f>'% solids Extr-Free'!J34</f>
        <v>0</v>
      </c>
      <c r="G32" s="26">
        <f t="shared" si="0"/>
        <v>0</v>
      </c>
      <c r="H32" s="15"/>
      <c r="I32" s="27">
        <f t="shared" si="1"/>
        <v>0</v>
      </c>
      <c r="J32" s="28">
        <f t="shared" si="2"/>
        <v>0</v>
      </c>
      <c r="K32" s="28"/>
    </row>
    <row r="33" spans="1:11">
      <c r="A33" s="5" t="s">
        <v>30</v>
      </c>
      <c r="B33" s="2"/>
      <c r="C33" s="25">
        <f>'TRB Record'!C33</f>
        <v>0</v>
      </c>
      <c r="D33" s="15"/>
      <c r="E33" s="15"/>
      <c r="F33" s="88">
        <f>'% solids Extr-Free'!J34</f>
        <v>0</v>
      </c>
      <c r="G33" s="26">
        <f t="shared" si="0"/>
        <v>0</v>
      </c>
      <c r="H33" s="15"/>
      <c r="I33" s="27">
        <f t="shared" si="1"/>
        <v>0</v>
      </c>
      <c r="J33" s="28">
        <f t="shared" si="2"/>
        <v>0</v>
      </c>
      <c r="K33" s="28">
        <f>AVERAGE(J32:J33)</f>
        <v>0</v>
      </c>
    </row>
    <row r="34" spans="1:11">
      <c r="A34" s="5">
        <v>17</v>
      </c>
      <c r="B34" s="2"/>
      <c r="C34" s="25">
        <f>'TRB Record'!C34</f>
        <v>0</v>
      </c>
      <c r="D34" s="15"/>
      <c r="E34" s="15"/>
      <c r="F34" s="88">
        <f>'% solids Extr-Free'!J36</f>
        <v>0</v>
      </c>
      <c r="G34" s="26">
        <f t="shared" ref="G34:G61" si="3">E34*(F34/100)</f>
        <v>0</v>
      </c>
      <c r="H34" s="15"/>
      <c r="I34" s="27">
        <f t="shared" ref="I34:I61" si="4">H34-D34</f>
        <v>0</v>
      </c>
      <c r="J34" s="28">
        <f t="shared" si="2"/>
        <v>0</v>
      </c>
      <c r="K34" s="28"/>
    </row>
    <row r="35" spans="1:11">
      <c r="A35" s="5" t="s">
        <v>31</v>
      </c>
      <c r="B35" s="2"/>
      <c r="C35" s="25">
        <f>'TRB Record'!C35</f>
        <v>0</v>
      </c>
      <c r="D35" s="15"/>
      <c r="E35" s="15"/>
      <c r="F35" s="88">
        <f>'% solids Extr-Free'!J36</f>
        <v>0</v>
      </c>
      <c r="G35" s="26">
        <f t="shared" si="3"/>
        <v>0</v>
      </c>
      <c r="H35" s="15"/>
      <c r="I35" s="27">
        <f t="shared" si="4"/>
        <v>0</v>
      </c>
      <c r="J35" s="28">
        <f t="shared" si="2"/>
        <v>0</v>
      </c>
      <c r="K35" s="28">
        <f>AVERAGE(J34:J35)</f>
        <v>0</v>
      </c>
    </row>
    <row r="36" spans="1:11">
      <c r="A36" s="5">
        <v>18</v>
      </c>
      <c r="B36" s="2"/>
      <c r="C36" s="25">
        <f>'TRB Record'!C36</f>
        <v>0</v>
      </c>
      <c r="D36" s="15"/>
      <c r="E36" s="15"/>
      <c r="F36" s="88">
        <f>'% solids Extr-Free'!J38</f>
        <v>0</v>
      </c>
      <c r="G36" s="26">
        <f t="shared" si="3"/>
        <v>0</v>
      </c>
      <c r="H36" s="15"/>
      <c r="I36" s="27">
        <f t="shared" si="4"/>
        <v>0</v>
      </c>
      <c r="J36" s="28">
        <f t="shared" si="2"/>
        <v>0</v>
      </c>
      <c r="K36" s="28"/>
    </row>
    <row r="37" spans="1:11">
      <c r="A37" s="5" t="s">
        <v>32</v>
      </c>
      <c r="B37" s="2"/>
      <c r="C37" s="25">
        <f>'TRB Record'!C37</f>
        <v>0</v>
      </c>
      <c r="D37" s="15"/>
      <c r="E37" s="15"/>
      <c r="F37" s="88">
        <f>'% solids Extr-Free'!J38</f>
        <v>0</v>
      </c>
      <c r="G37" s="26">
        <f t="shared" si="3"/>
        <v>0</v>
      </c>
      <c r="H37" s="15"/>
      <c r="I37" s="27">
        <f t="shared" si="4"/>
        <v>0</v>
      </c>
      <c r="J37" s="28">
        <f t="shared" si="2"/>
        <v>0</v>
      </c>
      <c r="K37" s="28">
        <f>AVERAGE(J36:J37)</f>
        <v>0</v>
      </c>
    </row>
    <row r="38" spans="1:11">
      <c r="A38" s="5">
        <v>19</v>
      </c>
      <c r="B38" s="2"/>
      <c r="C38" s="25">
        <f>'TRB Record'!C38</f>
        <v>0</v>
      </c>
      <c r="D38" s="15"/>
      <c r="E38" s="15"/>
      <c r="F38" s="88">
        <f>'% solids Extr-Free'!J40</f>
        <v>0</v>
      </c>
      <c r="G38" s="26">
        <f t="shared" si="3"/>
        <v>0</v>
      </c>
      <c r="H38" s="15"/>
      <c r="I38" s="27">
        <f t="shared" si="4"/>
        <v>0</v>
      </c>
      <c r="J38" s="28">
        <f t="shared" si="2"/>
        <v>0</v>
      </c>
      <c r="K38" s="28"/>
    </row>
    <row r="39" spans="1:11">
      <c r="A39" s="5" t="s">
        <v>33</v>
      </c>
      <c r="B39" s="2"/>
      <c r="C39" s="25">
        <f>'TRB Record'!C39</f>
        <v>0</v>
      </c>
      <c r="D39" s="15"/>
      <c r="E39" s="15"/>
      <c r="F39" s="88">
        <f>'% solids Extr-Free'!J40</f>
        <v>0</v>
      </c>
      <c r="G39" s="26">
        <f t="shared" si="3"/>
        <v>0</v>
      </c>
      <c r="H39" s="15"/>
      <c r="I39" s="27">
        <f t="shared" si="4"/>
        <v>0</v>
      </c>
      <c r="J39" s="28">
        <f t="shared" si="2"/>
        <v>0</v>
      </c>
      <c r="K39" s="28">
        <f>AVERAGE(J38:J39)</f>
        <v>0</v>
      </c>
    </row>
    <row r="40" spans="1:11">
      <c r="A40" s="5">
        <v>20</v>
      </c>
      <c r="B40" s="2"/>
      <c r="C40" s="25">
        <f>'TRB Record'!C40</f>
        <v>0</v>
      </c>
      <c r="D40" s="15"/>
      <c r="E40" s="15"/>
      <c r="F40" s="88">
        <f>'% solids Extr-Free'!J42</f>
        <v>0</v>
      </c>
      <c r="G40" s="26">
        <f t="shared" si="3"/>
        <v>0</v>
      </c>
      <c r="H40" s="15"/>
      <c r="I40" s="27">
        <f t="shared" si="4"/>
        <v>0</v>
      </c>
      <c r="J40" s="28">
        <f t="shared" si="2"/>
        <v>0</v>
      </c>
      <c r="K40" s="28"/>
    </row>
    <row r="41" spans="1:11">
      <c r="A41" s="5" t="s">
        <v>34</v>
      </c>
      <c r="B41" s="2"/>
      <c r="C41" s="25">
        <f>'TRB Record'!C41</f>
        <v>0</v>
      </c>
      <c r="D41" s="15"/>
      <c r="E41" s="15"/>
      <c r="F41" s="88">
        <f>'% solids Extr-Free'!J42</f>
        <v>0</v>
      </c>
      <c r="G41" s="26">
        <f t="shared" si="3"/>
        <v>0</v>
      </c>
      <c r="H41" s="15"/>
      <c r="I41" s="27">
        <f t="shared" si="4"/>
        <v>0</v>
      </c>
      <c r="J41" s="28">
        <f t="shared" si="2"/>
        <v>0</v>
      </c>
      <c r="K41" s="28">
        <f>AVERAGE(J40:J41)</f>
        <v>0</v>
      </c>
    </row>
    <row r="42" spans="1:11">
      <c r="A42" s="5">
        <v>21</v>
      </c>
      <c r="B42" s="2"/>
      <c r="C42" s="25">
        <f>'TRB Record'!C42</f>
        <v>0</v>
      </c>
      <c r="D42" s="15"/>
      <c r="E42" s="15"/>
      <c r="F42" s="88">
        <f>'% solids Extr-Free'!J44</f>
        <v>0</v>
      </c>
      <c r="G42" s="26">
        <f t="shared" si="3"/>
        <v>0</v>
      </c>
      <c r="H42" s="15"/>
      <c r="I42" s="27">
        <f t="shared" si="4"/>
        <v>0</v>
      </c>
      <c r="J42" s="28">
        <f t="shared" si="2"/>
        <v>0</v>
      </c>
      <c r="K42" s="28"/>
    </row>
    <row r="43" spans="1:11">
      <c r="A43" s="5" t="s">
        <v>35</v>
      </c>
      <c r="B43" s="2"/>
      <c r="C43" s="25">
        <f>'TRB Record'!C43</f>
        <v>0</v>
      </c>
      <c r="D43" s="15"/>
      <c r="E43" s="15"/>
      <c r="F43" s="88">
        <f>'% solids Extr-Free'!J44</f>
        <v>0</v>
      </c>
      <c r="G43" s="26">
        <f t="shared" si="3"/>
        <v>0</v>
      </c>
      <c r="H43" s="15"/>
      <c r="I43" s="27">
        <f t="shared" si="4"/>
        <v>0</v>
      </c>
      <c r="J43" s="28">
        <f t="shared" si="2"/>
        <v>0</v>
      </c>
      <c r="K43" s="28">
        <f>AVERAGE(J42:J43)</f>
        <v>0</v>
      </c>
    </row>
    <row r="44" spans="1:11">
      <c r="A44" s="5">
        <v>22</v>
      </c>
      <c r="B44" s="2"/>
      <c r="C44" s="25">
        <f>'TRB Record'!C44</f>
        <v>0</v>
      </c>
      <c r="D44" s="15"/>
      <c r="E44" s="15"/>
      <c r="F44" s="88">
        <f>'% solids Extr-Free'!J46</f>
        <v>0</v>
      </c>
      <c r="G44" s="26">
        <f t="shared" si="3"/>
        <v>0</v>
      </c>
      <c r="H44" s="15"/>
      <c r="I44" s="27">
        <f t="shared" si="4"/>
        <v>0</v>
      </c>
      <c r="J44" s="28">
        <f t="shared" si="2"/>
        <v>0</v>
      </c>
      <c r="K44" s="28"/>
    </row>
    <row r="45" spans="1:11">
      <c r="A45" s="5" t="s">
        <v>36</v>
      </c>
      <c r="B45" s="2"/>
      <c r="C45" s="25">
        <f>'TRB Record'!C45</f>
        <v>0</v>
      </c>
      <c r="D45" s="15"/>
      <c r="E45" s="15"/>
      <c r="F45" s="88">
        <f>'% solids Extr-Free'!J46</f>
        <v>0</v>
      </c>
      <c r="G45" s="26">
        <f t="shared" si="3"/>
        <v>0</v>
      </c>
      <c r="H45" s="15"/>
      <c r="I45" s="27">
        <f t="shared" si="4"/>
        <v>0</v>
      </c>
      <c r="J45" s="28">
        <f t="shared" si="2"/>
        <v>0</v>
      </c>
      <c r="K45" s="28">
        <f>AVERAGE(J44:J45)</f>
        <v>0</v>
      </c>
    </row>
    <row r="46" spans="1:11">
      <c r="A46" s="5">
        <v>23</v>
      </c>
      <c r="B46" s="2"/>
      <c r="C46" s="25">
        <f>'TRB Record'!C46</f>
        <v>0</v>
      </c>
      <c r="D46" s="15"/>
      <c r="E46" s="15"/>
      <c r="F46" s="88">
        <f>'% solids Extr-Free'!J48</f>
        <v>0</v>
      </c>
      <c r="G46" s="26">
        <f t="shared" si="3"/>
        <v>0</v>
      </c>
      <c r="H46" s="15"/>
      <c r="I46" s="27">
        <f t="shared" si="4"/>
        <v>0</v>
      </c>
      <c r="J46" s="28">
        <f t="shared" si="2"/>
        <v>0</v>
      </c>
      <c r="K46" s="28"/>
    </row>
    <row r="47" spans="1:11">
      <c r="A47" s="5" t="s">
        <v>37</v>
      </c>
      <c r="B47" s="2"/>
      <c r="C47" s="25">
        <f>'TRB Record'!C47</f>
        <v>0</v>
      </c>
      <c r="D47" s="15"/>
      <c r="E47" s="15"/>
      <c r="F47" s="88">
        <f>'% solids Extr-Free'!J48</f>
        <v>0</v>
      </c>
      <c r="G47" s="26">
        <f t="shared" si="3"/>
        <v>0</v>
      </c>
      <c r="H47" s="15"/>
      <c r="I47" s="27">
        <f t="shared" si="4"/>
        <v>0</v>
      </c>
      <c r="J47" s="28">
        <f t="shared" si="2"/>
        <v>0</v>
      </c>
      <c r="K47" s="28">
        <f>AVERAGE(J46:J47)</f>
        <v>0</v>
      </c>
    </row>
    <row r="48" spans="1:11">
      <c r="A48" s="5">
        <v>24</v>
      </c>
      <c r="B48" s="2"/>
      <c r="C48" s="25">
        <f>'TRB Record'!C48</f>
        <v>0</v>
      </c>
      <c r="D48" s="15"/>
      <c r="E48" s="15"/>
      <c r="F48" s="88">
        <f>'% solids Extr-Free'!J50</f>
        <v>0</v>
      </c>
      <c r="G48" s="26">
        <f t="shared" si="3"/>
        <v>0</v>
      </c>
      <c r="H48" s="15"/>
      <c r="I48" s="27">
        <f t="shared" si="4"/>
        <v>0</v>
      </c>
      <c r="J48" s="28">
        <f t="shared" si="2"/>
        <v>0</v>
      </c>
      <c r="K48" s="28"/>
    </row>
    <row r="49" spans="1:11">
      <c r="A49" s="5" t="s">
        <v>38</v>
      </c>
      <c r="B49" s="2"/>
      <c r="C49" s="25">
        <f>'TRB Record'!C49</f>
        <v>0</v>
      </c>
      <c r="D49" s="15"/>
      <c r="E49" s="15"/>
      <c r="F49" s="88">
        <f>'% solids Extr-Free'!J50</f>
        <v>0</v>
      </c>
      <c r="G49" s="26">
        <f t="shared" si="3"/>
        <v>0</v>
      </c>
      <c r="H49" s="15"/>
      <c r="I49" s="27">
        <f t="shared" si="4"/>
        <v>0</v>
      </c>
      <c r="J49" s="28">
        <f t="shared" si="2"/>
        <v>0</v>
      </c>
      <c r="K49" s="28">
        <f>AVERAGE(J48:J49)</f>
        <v>0</v>
      </c>
    </row>
    <row r="50" spans="1:11">
      <c r="A50" s="5">
        <v>25</v>
      </c>
      <c r="B50" s="2"/>
      <c r="C50" s="25">
        <f>'TRB Record'!C50</f>
        <v>0</v>
      </c>
      <c r="D50" s="15"/>
      <c r="E50" s="15"/>
      <c r="F50" s="88">
        <f>'% solids Extr-Free'!J52</f>
        <v>0</v>
      </c>
      <c r="G50" s="26">
        <f t="shared" si="3"/>
        <v>0</v>
      </c>
      <c r="H50" s="15"/>
      <c r="I50" s="27">
        <f t="shared" si="4"/>
        <v>0</v>
      </c>
      <c r="J50" s="28">
        <f t="shared" si="2"/>
        <v>0</v>
      </c>
      <c r="K50" s="28"/>
    </row>
    <row r="51" spans="1:11">
      <c r="A51" s="5" t="s">
        <v>39</v>
      </c>
      <c r="B51" s="2"/>
      <c r="C51" s="25">
        <f>'TRB Record'!C51</f>
        <v>0</v>
      </c>
      <c r="D51" s="15"/>
      <c r="E51" s="15"/>
      <c r="F51" s="88">
        <f>'% solids Extr-Free'!J52</f>
        <v>0</v>
      </c>
      <c r="G51" s="26">
        <f t="shared" si="3"/>
        <v>0</v>
      </c>
      <c r="H51" s="15"/>
      <c r="I51" s="27">
        <f t="shared" si="4"/>
        <v>0</v>
      </c>
      <c r="J51" s="28">
        <f t="shared" si="2"/>
        <v>0</v>
      </c>
      <c r="K51" s="28">
        <f>AVERAGE(J50:J51)</f>
        <v>0</v>
      </c>
    </row>
    <row r="52" spans="1:11">
      <c r="A52" s="5">
        <v>26</v>
      </c>
      <c r="B52" s="2"/>
      <c r="C52" s="25">
        <f>'TRB Record'!C52</f>
        <v>0</v>
      </c>
      <c r="D52" s="15"/>
      <c r="E52" s="15"/>
      <c r="F52" s="88">
        <f>'% solids Extr-Free'!J54</f>
        <v>0</v>
      </c>
      <c r="G52" s="26">
        <f t="shared" si="3"/>
        <v>0</v>
      </c>
      <c r="H52" s="15"/>
      <c r="I52" s="27">
        <f t="shared" si="4"/>
        <v>0</v>
      </c>
      <c r="J52" s="28">
        <f t="shared" si="2"/>
        <v>0</v>
      </c>
      <c r="K52" s="28"/>
    </row>
    <row r="53" spans="1:11">
      <c r="A53" s="5" t="s">
        <v>40</v>
      </c>
      <c r="B53" s="2"/>
      <c r="C53" s="25">
        <f>'TRB Record'!C53</f>
        <v>0</v>
      </c>
      <c r="D53" s="15"/>
      <c r="E53" s="15"/>
      <c r="F53" s="88">
        <f>'% solids Extr-Free'!J54</f>
        <v>0</v>
      </c>
      <c r="G53" s="26">
        <f t="shared" si="3"/>
        <v>0</v>
      </c>
      <c r="H53" s="15"/>
      <c r="I53" s="27">
        <f t="shared" si="4"/>
        <v>0</v>
      </c>
      <c r="J53" s="28">
        <f t="shared" si="2"/>
        <v>0</v>
      </c>
      <c r="K53" s="28">
        <f>AVERAGE(J52:J53)</f>
        <v>0</v>
      </c>
    </row>
    <row r="54" spans="1:11">
      <c r="A54" s="5">
        <v>27</v>
      </c>
      <c r="B54" s="2"/>
      <c r="C54" s="25">
        <f>'TRB Record'!C54</f>
        <v>0</v>
      </c>
      <c r="D54" s="15"/>
      <c r="E54" s="15"/>
      <c r="F54" s="88">
        <f>'% solids Extr-Free'!J56</f>
        <v>0</v>
      </c>
      <c r="G54" s="26">
        <f t="shared" si="3"/>
        <v>0</v>
      </c>
      <c r="H54" s="15"/>
      <c r="I54" s="27">
        <f t="shared" si="4"/>
        <v>0</v>
      </c>
      <c r="J54" s="28">
        <f t="shared" si="2"/>
        <v>0</v>
      </c>
      <c r="K54" s="28"/>
    </row>
    <row r="55" spans="1:11">
      <c r="A55" s="5" t="s">
        <v>41</v>
      </c>
      <c r="B55" s="2"/>
      <c r="C55" s="25">
        <f>'TRB Record'!C55</f>
        <v>0</v>
      </c>
      <c r="D55" s="15"/>
      <c r="E55" s="15"/>
      <c r="F55" s="88">
        <f>'% solids Extr-Free'!J56</f>
        <v>0</v>
      </c>
      <c r="G55" s="26">
        <f t="shared" si="3"/>
        <v>0</v>
      </c>
      <c r="H55" s="15"/>
      <c r="I55" s="27">
        <f t="shared" si="4"/>
        <v>0</v>
      </c>
      <c r="J55" s="28">
        <f t="shared" si="2"/>
        <v>0</v>
      </c>
      <c r="K55" s="28">
        <f>AVERAGE(J54:J55)</f>
        <v>0</v>
      </c>
    </row>
    <row r="56" spans="1:11">
      <c r="A56" s="5">
        <v>28</v>
      </c>
      <c r="B56" s="2"/>
      <c r="C56" s="25">
        <f>'TRB Record'!C56</f>
        <v>0</v>
      </c>
      <c r="D56" s="15"/>
      <c r="E56" s="15"/>
      <c r="F56" s="88">
        <f>'% solids Extr-Free'!J58</f>
        <v>0</v>
      </c>
      <c r="G56" s="26">
        <f t="shared" si="3"/>
        <v>0</v>
      </c>
      <c r="H56" s="15"/>
      <c r="I56" s="27">
        <f t="shared" si="4"/>
        <v>0</v>
      </c>
      <c r="J56" s="28">
        <f t="shared" si="2"/>
        <v>0</v>
      </c>
      <c r="K56" s="28"/>
    </row>
    <row r="57" spans="1:11">
      <c r="A57" s="5" t="s">
        <v>42</v>
      </c>
      <c r="B57" s="2"/>
      <c r="C57" s="25">
        <f>'TRB Record'!C57</f>
        <v>0</v>
      </c>
      <c r="D57" s="15"/>
      <c r="E57" s="15"/>
      <c r="F57" s="88">
        <f>'% solids Extr-Free'!J58</f>
        <v>0</v>
      </c>
      <c r="G57" s="26">
        <f t="shared" si="3"/>
        <v>0</v>
      </c>
      <c r="H57" s="15"/>
      <c r="I57" s="27">
        <f t="shared" si="4"/>
        <v>0</v>
      </c>
      <c r="J57" s="28">
        <f t="shared" si="2"/>
        <v>0</v>
      </c>
      <c r="K57" s="28">
        <f>AVERAGE(J56:J57)</f>
        <v>0</v>
      </c>
    </row>
    <row r="58" spans="1:11">
      <c r="A58" s="5">
        <v>29</v>
      </c>
      <c r="B58" s="2"/>
      <c r="C58" s="25">
        <f>'TRB Record'!C58</f>
        <v>0</v>
      </c>
      <c r="D58" s="15"/>
      <c r="E58" s="15"/>
      <c r="F58" s="88">
        <f>'% solids Extr-Free'!J60</f>
        <v>0</v>
      </c>
      <c r="G58" s="26">
        <f t="shared" si="3"/>
        <v>0</v>
      </c>
      <c r="H58" s="15"/>
      <c r="I58" s="27">
        <f t="shared" si="4"/>
        <v>0</v>
      </c>
      <c r="J58" s="28">
        <f t="shared" si="2"/>
        <v>0</v>
      </c>
      <c r="K58" s="28"/>
    </row>
    <row r="59" spans="1:11">
      <c r="A59" s="5" t="s">
        <v>43</v>
      </c>
      <c r="B59" s="2"/>
      <c r="C59" s="25">
        <f>'TRB Record'!C59</f>
        <v>0</v>
      </c>
      <c r="D59" s="15"/>
      <c r="E59" s="15"/>
      <c r="F59" s="88">
        <f>'% solids Extr-Free'!J60</f>
        <v>0</v>
      </c>
      <c r="G59" s="26">
        <f t="shared" si="3"/>
        <v>0</v>
      </c>
      <c r="H59" s="15"/>
      <c r="I59" s="27">
        <f t="shared" si="4"/>
        <v>0</v>
      </c>
      <c r="J59" s="28">
        <f t="shared" si="2"/>
        <v>0</v>
      </c>
      <c r="K59" s="28">
        <f>AVERAGE(J58:J59)</f>
        <v>0</v>
      </c>
    </row>
    <row r="60" spans="1:11">
      <c r="A60" s="5">
        <v>30</v>
      </c>
      <c r="B60" s="2"/>
      <c r="C60" s="25">
        <f>'TRB Record'!C60</f>
        <v>0</v>
      </c>
      <c r="D60" s="15"/>
      <c r="E60" s="15"/>
      <c r="F60" s="88">
        <f>'% solids Extr-Free'!J62</f>
        <v>0</v>
      </c>
      <c r="G60" s="26">
        <f t="shared" si="3"/>
        <v>0</v>
      </c>
      <c r="H60" s="15"/>
      <c r="I60" s="27">
        <f t="shared" si="4"/>
        <v>0</v>
      </c>
      <c r="J60" s="28">
        <f t="shared" si="2"/>
        <v>0</v>
      </c>
      <c r="K60" s="28"/>
    </row>
    <row r="61" spans="1:11">
      <c r="A61" s="5" t="s">
        <v>44</v>
      </c>
      <c r="B61" s="2"/>
      <c r="C61" s="25">
        <f>'TRB Record'!C61</f>
        <v>0</v>
      </c>
      <c r="D61" s="15"/>
      <c r="E61" s="15"/>
      <c r="F61" s="88">
        <f>'% solids Extr-Free'!J62</f>
        <v>0</v>
      </c>
      <c r="G61" s="26">
        <f t="shared" si="3"/>
        <v>0</v>
      </c>
      <c r="H61" s="15"/>
      <c r="I61" s="27">
        <f t="shared" si="4"/>
        <v>0</v>
      </c>
      <c r="J61" s="28">
        <f t="shared" si="2"/>
        <v>0</v>
      </c>
      <c r="K61" s="28">
        <f>AVERAGE(J60:J61)</f>
        <v>0</v>
      </c>
    </row>
  </sheetData>
  <sheetProtection sheet="1" objects="1" scenarios="1"/>
  <phoneticPr fontId="0"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0AB0C-00F4-46D8-A8CB-C7BCAFAAFDC7}">
  <sheetPr codeName="Sheet5">
    <pageSetUpPr fitToPage="1"/>
  </sheetPr>
  <dimension ref="A1:X61"/>
  <sheetViews>
    <sheetView workbookViewId="0">
      <pane xSplit="2" ySplit="1" topLeftCell="C2" activePane="bottomRight" state="frozen"/>
      <selection pane="bottomRight" activeCell="S6" sqref="S6"/>
      <selection pane="bottomLeft" activeCell="A62" sqref="A62:IV213"/>
      <selection pane="topRight" activeCell="A62" sqref="A62:IV213"/>
    </sheetView>
  </sheetViews>
  <sheetFormatPr defaultColWidth="10.85546875" defaultRowHeight="12"/>
  <cols>
    <col min="1" max="1" width="10.85546875" style="1" customWidth="1"/>
    <col min="2" max="2" width="15.7109375" style="2" customWidth="1"/>
    <col min="3" max="3" width="16.42578125" style="6" customWidth="1"/>
    <col min="4" max="4" width="7" style="2" customWidth="1"/>
    <col min="5" max="5" width="7" style="1" customWidth="1"/>
    <col min="6" max="7" width="8.5703125" style="2" customWidth="1"/>
    <col min="8" max="8" width="7" style="1" customWidth="1"/>
    <col min="9" max="9" width="8.5703125" style="29" customWidth="1"/>
    <col min="10" max="12" width="7" style="1" customWidth="1"/>
    <col min="13" max="14" width="7" style="30" customWidth="1"/>
    <col min="15" max="15" width="9.140625" style="29" customWidth="1"/>
    <col min="16" max="18" width="7" style="2" customWidth="1"/>
    <col min="19" max="19" width="7" style="72" customWidth="1"/>
    <col min="20" max="20" width="7" style="34" customWidth="1"/>
    <col min="21" max="21" width="7" style="2" customWidth="1"/>
    <col min="22" max="24" width="7" style="30" customWidth="1"/>
    <col min="25" max="16384" width="10.85546875" style="5"/>
  </cols>
  <sheetData>
    <row r="1" spans="1:24" s="1" customFormat="1" ht="124.5">
      <c r="A1" s="10" t="s">
        <v>0</v>
      </c>
      <c r="B1" s="60" t="s">
        <v>91</v>
      </c>
      <c r="C1" s="10" t="s">
        <v>48</v>
      </c>
      <c r="D1" s="60" t="s">
        <v>92</v>
      </c>
      <c r="E1" s="9" t="s">
        <v>93</v>
      </c>
      <c r="F1" s="60" t="s">
        <v>94</v>
      </c>
      <c r="G1" s="60" t="s">
        <v>95</v>
      </c>
      <c r="H1" s="9" t="s">
        <v>96</v>
      </c>
      <c r="I1" s="60" t="s">
        <v>97</v>
      </c>
      <c r="J1" s="9" t="s">
        <v>98</v>
      </c>
      <c r="K1" s="9" t="s">
        <v>60</v>
      </c>
      <c r="L1" s="9" t="s">
        <v>99</v>
      </c>
      <c r="M1" s="43" t="s">
        <v>100</v>
      </c>
      <c r="N1" s="43" t="s">
        <v>101</v>
      </c>
      <c r="O1" s="60" t="s">
        <v>102</v>
      </c>
      <c r="P1" s="73" t="s">
        <v>103</v>
      </c>
      <c r="Q1" s="74" t="s">
        <v>104</v>
      </c>
      <c r="R1" s="74" t="s">
        <v>105</v>
      </c>
      <c r="S1" s="71" t="s">
        <v>106</v>
      </c>
      <c r="T1" s="60" t="s">
        <v>107</v>
      </c>
      <c r="U1" s="60" t="s">
        <v>108</v>
      </c>
      <c r="V1" s="43" t="s">
        <v>109</v>
      </c>
      <c r="W1" s="43" t="s">
        <v>110</v>
      </c>
      <c r="X1" s="43" t="s">
        <v>111</v>
      </c>
    </row>
    <row r="2" spans="1:24">
      <c r="A2" s="1">
        <f>'TRB Record'!A2</f>
        <v>1</v>
      </c>
      <c r="C2" s="6">
        <f>'TRB Record'!C2</f>
        <v>0</v>
      </c>
      <c r="D2" s="14"/>
      <c r="E2" s="17">
        <f>(D2*'% solids Extr-Free'!J4)/100</f>
        <v>0</v>
      </c>
      <c r="F2" s="31"/>
      <c r="G2" s="31"/>
      <c r="H2" s="17">
        <f t="shared" ref="H2:H33" si="0">(G2-F2)*1000</f>
        <v>0</v>
      </c>
      <c r="I2" s="32"/>
      <c r="J2" s="17">
        <f t="shared" ref="J2:J33" si="1">(I2-F2)*1000</f>
        <v>0</v>
      </c>
      <c r="K2" s="17" t="e">
        <f t="shared" ref="K2:K33" si="2">(J2/E2)*100</f>
        <v>#DIV/0!</v>
      </c>
      <c r="L2" s="17">
        <f t="shared" ref="L2:L33" si="3">H2-J2</f>
        <v>0</v>
      </c>
      <c r="M2" s="17">
        <f>IF(E2=0,0,100*L2/E2)</f>
        <v>0</v>
      </c>
      <c r="N2" s="17">
        <f>M2-Protein!Q4</f>
        <v>0</v>
      </c>
      <c r="O2" s="33"/>
      <c r="S2" s="72" t="e">
        <f t="shared" ref="S2:S33" si="4">(R2+Q2)/Q2</f>
        <v>#DIV/0!</v>
      </c>
      <c r="U2" s="2">
        <v>86.73</v>
      </c>
      <c r="V2" s="17" t="e">
        <f t="shared" ref="V2:V33" si="5">(O2*U2*100*S2)/(T2*E2)</f>
        <v>#DIV/0!</v>
      </c>
      <c r="W2" s="17">
        <f>IF(ISERROR(V2),N2,N2+V2)</f>
        <v>0</v>
      </c>
      <c r="X2" s="17"/>
    </row>
    <row r="3" spans="1:24">
      <c r="A3" s="1" t="str">
        <f>'TRB Record'!A3</f>
        <v>replicate 1</v>
      </c>
      <c r="C3" s="6">
        <f>'TRB Record'!C3</f>
        <v>0</v>
      </c>
      <c r="D3" s="14"/>
      <c r="E3" s="17">
        <f>(D3*'% solids Extr-Free'!J4)/100</f>
        <v>0</v>
      </c>
      <c r="F3" s="31"/>
      <c r="G3" s="31"/>
      <c r="H3" s="17">
        <f t="shared" si="0"/>
        <v>0</v>
      </c>
      <c r="I3" s="32"/>
      <c r="J3" s="17">
        <f t="shared" si="1"/>
        <v>0</v>
      </c>
      <c r="K3" s="17" t="e">
        <f t="shared" si="2"/>
        <v>#DIV/0!</v>
      </c>
      <c r="L3" s="17">
        <f t="shared" si="3"/>
        <v>0</v>
      </c>
      <c r="M3" s="17">
        <f t="shared" ref="M3:M61" si="6">IF(E3=0,0,100*L3/E3)</f>
        <v>0</v>
      </c>
      <c r="N3" s="17">
        <f>M3-Protein!Q4</f>
        <v>0</v>
      </c>
      <c r="O3" s="33"/>
      <c r="S3" s="72" t="e">
        <f t="shared" si="4"/>
        <v>#DIV/0!</v>
      </c>
      <c r="U3" s="2">
        <v>86.73</v>
      </c>
      <c r="V3" s="17" t="e">
        <f t="shared" si="5"/>
        <v>#DIV/0!</v>
      </c>
      <c r="W3" s="17">
        <f t="shared" ref="W3:W61" si="7">IF(ISERROR(V3),N3,N3+V3)</f>
        <v>0</v>
      </c>
      <c r="X3" s="17">
        <f>AVERAGE(W2:W3)</f>
        <v>0</v>
      </c>
    </row>
    <row r="4" spans="1:24">
      <c r="A4" s="1">
        <f>'TRB Record'!A4</f>
        <v>2</v>
      </c>
      <c r="C4" s="6">
        <f>'TRB Record'!C4</f>
        <v>0</v>
      </c>
      <c r="D4" s="14"/>
      <c r="E4" s="17">
        <f>(D4*'% solids Extr-Free'!J6)/100</f>
        <v>0</v>
      </c>
      <c r="F4" s="31"/>
      <c r="G4" s="31"/>
      <c r="H4" s="17">
        <f t="shared" si="0"/>
        <v>0</v>
      </c>
      <c r="I4" s="32"/>
      <c r="J4" s="17">
        <f t="shared" si="1"/>
        <v>0</v>
      </c>
      <c r="K4" s="17" t="e">
        <f t="shared" si="2"/>
        <v>#DIV/0!</v>
      </c>
      <c r="L4" s="17">
        <f t="shared" si="3"/>
        <v>0</v>
      </c>
      <c r="M4" s="17">
        <f t="shared" si="6"/>
        <v>0</v>
      </c>
      <c r="N4" s="17">
        <f>M4-Protein!Q6</f>
        <v>0</v>
      </c>
      <c r="O4" s="33"/>
      <c r="S4" s="72" t="e">
        <f t="shared" si="4"/>
        <v>#DIV/0!</v>
      </c>
      <c r="U4" s="2">
        <v>86.73</v>
      </c>
      <c r="V4" s="17" t="e">
        <f t="shared" si="5"/>
        <v>#DIV/0!</v>
      </c>
      <c r="W4" s="17">
        <f t="shared" si="7"/>
        <v>0</v>
      </c>
      <c r="X4" s="17"/>
    </row>
    <row r="5" spans="1:24">
      <c r="A5" s="1" t="str">
        <f>'TRB Record'!A5</f>
        <v>replicate 2</v>
      </c>
      <c r="C5" s="6">
        <f>'TRB Record'!C5</f>
        <v>0</v>
      </c>
      <c r="D5" s="14"/>
      <c r="E5" s="17">
        <f>(D5*'% solids Extr-Free'!J6)/100</f>
        <v>0</v>
      </c>
      <c r="F5" s="31"/>
      <c r="G5" s="31"/>
      <c r="H5" s="17">
        <f t="shared" si="0"/>
        <v>0</v>
      </c>
      <c r="I5" s="32"/>
      <c r="J5" s="17">
        <f t="shared" si="1"/>
        <v>0</v>
      </c>
      <c r="K5" s="17" t="e">
        <f t="shared" si="2"/>
        <v>#DIV/0!</v>
      </c>
      <c r="L5" s="17">
        <f t="shared" si="3"/>
        <v>0</v>
      </c>
      <c r="M5" s="17">
        <f t="shared" si="6"/>
        <v>0</v>
      </c>
      <c r="N5" s="17">
        <f>M5-Protein!Q6</f>
        <v>0</v>
      </c>
      <c r="O5" s="33"/>
      <c r="S5" s="72" t="e">
        <f t="shared" si="4"/>
        <v>#DIV/0!</v>
      </c>
      <c r="U5" s="2">
        <v>86.73</v>
      </c>
      <c r="V5" s="17" t="e">
        <f t="shared" si="5"/>
        <v>#DIV/0!</v>
      </c>
      <c r="W5" s="17">
        <f t="shared" si="7"/>
        <v>0</v>
      </c>
      <c r="X5" s="17">
        <f>AVERAGE(W4:W5)</f>
        <v>0</v>
      </c>
    </row>
    <row r="6" spans="1:24">
      <c r="A6" s="1">
        <f>'TRB Record'!A6</f>
        <v>3</v>
      </c>
      <c r="C6" s="6">
        <f>'TRB Record'!C6</f>
        <v>0</v>
      </c>
      <c r="D6" s="14"/>
      <c r="E6" s="17">
        <f>(D6*'% solids Extr-Free'!J8)/100</f>
        <v>0</v>
      </c>
      <c r="F6" s="31"/>
      <c r="G6" s="31"/>
      <c r="H6" s="17">
        <f t="shared" si="0"/>
        <v>0</v>
      </c>
      <c r="I6" s="32"/>
      <c r="J6" s="17">
        <f t="shared" si="1"/>
        <v>0</v>
      </c>
      <c r="K6" s="17" t="e">
        <f t="shared" si="2"/>
        <v>#DIV/0!</v>
      </c>
      <c r="L6" s="17">
        <f t="shared" si="3"/>
        <v>0</v>
      </c>
      <c r="M6" s="17">
        <f t="shared" si="6"/>
        <v>0</v>
      </c>
      <c r="N6" s="17">
        <f>M6-Protein!Q8</f>
        <v>0</v>
      </c>
      <c r="O6" s="33"/>
      <c r="S6" s="72" t="e">
        <f t="shared" si="4"/>
        <v>#DIV/0!</v>
      </c>
      <c r="U6" s="2">
        <v>86.73</v>
      </c>
      <c r="V6" s="17" t="e">
        <f t="shared" si="5"/>
        <v>#DIV/0!</v>
      </c>
      <c r="W6" s="17">
        <f t="shared" si="7"/>
        <v>0</v>
      </c>
      <c r="X6" s="17"/>
    </row>
    <row r="7" spans="1:24">
      <c r="A7" s="1" t="str">
        <f>'TRB Record'!A7</f>
        <v>replicate 3</v>
      </c>
      <c r="C7" s="6">
        <f>'TRB Record'!C7</f>
        <v>0</v>
      </c>
      <c r="D7" s="14"/>
      <c r="E7" s="17">
        <f>(D7*'% solids Extr-Free'!J8)/100</f>
        <v>0</v>
      </c>
      <c r="F7" s="31"/>
      <c r="G7" s="31"/>
      <c r="H7" s="17">
        <f t="shared" si="0"/>
        <v>0</v>
      </c>
      <c r="I7" s="32"/>
      <c r="J7" s="17">
        <f t="shared" si="1"/>
        <v>0</v>
      </c>
      <c r="K7" s="17" t="e">
        <f t="shared" si="2"/>
        <v>#DIV/0!</v>
      </c>
      <c r="L7" s="17">
        <f t="shared" si="3"/>
        <v>0</v>
      </c>
      <c r="M7" s="17">
        <f t="shared" si="6"/>
        <v>0</v>
      </c>
      <c r="N7" s="17">
        <f>M7-Protein!Q8</f>
        <v>0</v>
      </c>
      <c r="O7" s="33"/>
      <c r="S7" s="72" t="e">
        <f t="shared" si="4"/>
        <v>#DIV/0!</v>
      </c>
      <c r="U7" s="2">
        <v>86.73</v>
      </c>
      <c r="V7" s="17" t="e">
        <f t="shared" si="5"/>
        <v>#DIV/0!</v>
      </c>
      <c r="W7" s="17">
        <f t="shared" si="7"/>
        <v>0</v>
      </c>
      <c r="X7" s="17">
        <f>AVERAGE(W6:W7)</f>
        <v>0</v>
      </c>
    </row>
    <row r="8" spans="1:24">
      <c r="A8" s="1">
        <f>'TRB Record'!A8</f>
        <v>4</v>
      </c>
      <c r="C8" s="6">
        <f>'TRB Record'!C8</f>
        <v>0</v>
      </c>
      <c r="D8" s="14"/>
      <c r="E8" s="17">
        <f>(D8*'% solids Extr-Free'!J10)/100</f>
        <v>0</v>
      </c>
      <c r="F8" s="31"/>
      <c r="G8" s="31"/>
      <c r="H8" s="17">
        <f t="shared" si="0"/>
        <v>0</v>
      </c>
      <c r="I8" s="32"/>
      <c r="J8" s="17">
        <f t="shared" si="1"/>
        <v>0</v>
      </c>
      <c r="K8" s="17" t="e">
        <f t="shared" si="2"/>
        <v>#DIV/0!</v>
      </c>
      <c r="L8" s="17">
        <f t="shared" si="3"/>
        <v>0</v>
      </c>
      <c r="M8" s="17">
        <f t="shared" si="6"/>
        <v>0</v>
      </c>
      <c r="N8" s="17">
        <f>M8-Protein!Q10</f>
        <v>0</v>
      </c>
      <c r="O8" s="33"/>
      <c r="S8" s="72" t="e">
        <f t="shared" si="4"/>
        <v>#DIV/0!</v>
      </c>
      <c r="U8" s="2">
        <v>86.73</v>
      </c>
      <c r="V8" s="17" t="e">
        <f t="shared" si="5"/>
        <v>#DIV/0!</v>
      </c>
      <c r="W8" s="17">
        <f t="shared" si="7"/>
        <v>0</v>
      </c>
      <c r="X8" s="17"/>
    </row>
    <row r="9" spans="1:24">
      <c r="A9" s="1" t="str">
        <f>'TRB Record'!A9</f>
        <v>replicate 4</v>
      </c>
      <c r="C9" s="6">
        <f>'TRB Record'!C9</f>
        <v>0</v>
      </c>
      <c r="D9" s="14"/>
      <c r="E9" s="17">
        <f>(D9*'% solids Extr-Free'!J10)/100</f>
        <v>0</v>
      </c>
      <c r="F9" s="31"/>
      <c r="G9" s="31"/>
      <c r="H9" s="17">
        <f t="shared" si="0"/>
        <v>0</v>
      </c>
      <c r="I9" s="32"/>
      <c r="J9" s="17">
        <f t="shared" si="1"/>
        <v>0</v>
      </c>
      <c r="K9" s="17" t="e">
        <f t="shared" si="2"/>
        <v>#DIV/0!</v>
      </c>
      <c r="L9" s="17">
        <f t="shared" si="3"/>
        <v>0</v>
      </c>
      <c r="M9" s="17">
        <f t="shared" si="6"/>
        <v>0</v>
      </c>
      <c r="N9" s="17">
        <f>M9-Protein!Q10</f>
        <v>0</v>
      </c>
      <c r="O9" s="33"/>
      <c r="S9" s="72" t="e">
        <f t="shared" si="4"/>
        <v>#DIV/0!</v>
      </c>
      <c r="U9" s="2">
        <v>86.73</v>
      </c>
      <c r="V9" s="17" t="e">
        <f t="shared" si="5"/>
        <v>#DIV/0!</v>
      </c>
      <c r="W9" s="17">
        <f t="shared" si="7"/>
        <v>0</v>
      </c>
      <c r="X9" s="17">
        <f>AVERAGE(W8:W9)</f>
        <v>0</v>
      </c>
    </row>
    <row r="10" spans="1:24">
      <c r="A10" s="1">
        <f>'TRB Record'!A10</f>
        <v>5</v>
      </c>
      <c r="C10" s="6">
        <f>'TRB Record'!C10</f>
        <v>0</v>
      </c>
      <c r="D10" s="14"/>
      <c r="E10" s="17">
        <f>(D10*'% solids Extr-Free'!J12)/100</f>
        <v>0</v>
      </c>
      <c r="F10" s="31"/>
      <c r="G10" s="31"/>
      <c r="H10" s="17">
        <f t="shared" si="0"/>
        <v>0</v>
      </c>
      <c r="I10" s="32"/>
      <c r="J10" s="17">
        <f t="shared" si="1"/>
        <v>0</v>
      </c>
      <c r="K10" s="17" t="e">
        <f t="shared" si="2"/>
        <v>#DIV/0!</v>
      </c>
      <c r="L10" s="17">
        <f t="shared" si="3"/>
        <v>0</v>
      </c>
      <c r="M10" s="17">
        <f t="shared" si="6"/>
        <v>0</v>
      </c>
      <c r="N10" s="17">
        <f>M10-Protein!Q12</f>
        <v>0</v>
      </c>
      <c r="O10" s="33"/>
      <c r="S10" s="72" t="e">
        <f t="shared" si="4"/>
        <v>#DIV/0!</v>
      </c>
      <c r="U10" s="2">
        <v>86.73</v>
      </c>
      <c r="V10" s="17" t="e">
        <f t="shared" si="5"/>
        <v>#DIV/0!</v>
      </c>
      <c r="W10" s="17">
        <f t="shared" si="7"/>
        <v>0</v>
      </c>
      <c r="X10" s="17"/>
    </row>
    <row r="11" spans="1:24">
      <c r="A11" s="1" t="str">
        <f>'TRB Record'!A11</f>
        <v>replicate 5</v>
      </c>
      <c r="C11" s="6">
        <f>'TRB Record'!C11</f>
        <v>0</v>
      </c>
      <c r="D11" s="14"/>
      <c r="E11" s="17">
        <f>(D11*'% solids Extr-Free'!J12)/100</f>
        <v>0</v>
      </c>
      <c r="F11" s="31"/>
      <c r="G11" s="31"/>
      <c r="H11" s="17">
        <f t="shared" si="0"/>
        <v>0</v>
      </c>
      <c r="I11" s="32"/>
      <c r="J11" s="17">
        <f t="shared" si="1"/>
        <v>0</v>
      </c>
      <c r="K11" s="17" t="e">
        <f t="shared" si="2"/>
        <v>#DIV/0!</v>
      </c>
      <c r="L11" s="17">
        <f t="shared" si="3"/>
        <v>0</v>
      </c>
      <c r="M11" s="17">
        <f t="shared" si="6"/>
        <v>0</v>
      </c>
      <c r="N11" s="17">
        <f>M11-Protein!Q12</f>
        <v>0</v>
      </c>
      <c r="O11" s="33"/>
      <c r="S11" s="72" t="e">
        <f t="shared" si="4"/>
        <v>#DIV/0!</v>
      </c>
      <c r="U11" s="2">
        <v>86.73</v>
      </c>
      <c r="V11" s="17" t="e">
        <f t="shared" si="5"/>
        <v>#DIV/0!</v>
      </c>
      <c r="W11" s="17">
        <f t="shared" si="7"/>
        <v>0</v>
      </c>
      <c r="X11" s="17">
        <f>AVERAGE(W10:W11)</f>
        <v>0</v>
      </c>
    </row>
    <row r="12" spans="1:24">
      <c r="A12" s="1">
        <f>'TRB Record'!A12</f>
        <v>6</v>
      </c>
      <c r="C12" s="6">
        <f>'TRB Record'!C12</f>
        <v>0</v>
      </c>
      <c r="D12" s="14"/>
      <c r="E12" s="17">
        <f>(D12*'% solids Extr-Free'!J14)/100</f>
        <v>0</v>
      </c>
      <c r="F12" s="31"/>
      <c r="G12" s="31"/>
      <c r="H12" s="17">
        <f t="shared" si="0"/>
        <v>0</v>
      </c>
      <c r="I12" s="32"/>
      <c r="J12" s="17">
        <f t="shared" si="1"/>
        <v>0</v>
      </c>
      <c r="K12" s="17" t="e">
        <f t="shared" si="2"/>
        <v>#DIV/0!</v>
      </c>
      <c r="L12" s="17">
        <f t="shared" si="3"/>
        <v>0</v>
      </c>
      <c r="M12" s="17">
        <f t="shared" si="6"/>
        <v>0</v>
      </c>
      <c r="N12" s="17">
        <f>M12-Protein!Q14</f>
        <v>0</v>
      </c>
      <c r="O12" s="33"/>
      <c r="S12" s="72" t="e">
        <f t="shared" si="4"/>
        <v>#DIV/0!</v>
      </c>
      <c r="U12" s="2">
        <v>86.73</v>
      </c>
      <c r="V12" s="17" t="e">
        <f t="shared" si="5"/>
        <v>#DIV/0!</v>
      </c>
      <c r="W12" s="17">
        <f t="shared" si="7"/>
        <v>0</v>
      </c>
      <c r="X12" s="17"/>
    </row>
    <row r="13" spans="1:24">
      <c r="A13" s="1" t="str">
        <f>'TRB Record'!A13</f>
        <v>replicate 6</v>
      </c>
      <c r="C13" s="6">
        <f>'TRB Record'!C13</f>
        <v>0</v>
      </c>
      <c r="D13" s="14"/>
      <c r="E13" s="17">
        <f>(D13*'% solids Extr-Free'!J14)/100</f>
        <v>0</v>
      </c>
      <c r="F13" s="31"/>
      <c r="G13" s="31"/>
      <c r="H13" s="17">
        <f t="shared" si="0"/>
        <v>0</v>
      </c>
      <c r="I13" s="32"/>
      <c r="J13" s="17">
        <f t="shared" si="1"/>
        <v>0</v>
      </c>
      <c r="K13" s="17" t="e">
        <f t="shared" si="2"/>
        <v>#DIV/0!</v>
      </c>
      <c r="L13" s="17">
        <f t="shared" si="3"/>
        <v>0</v>
      </c>
      <c r="M13" s="17">
        <f t="shared" si="6"/>
        <v>0</v>
      </c>
      <c r="N13" s="17">
        <f>M13-Protein!Q14</f>
        <v>0</v>
      </c>
      <c r="O13" s="33"/>
      <c r="S13" s="72" t="e">
        <f t="shared" si="4"/>
        <v>#DIV/0!</v>
      </c>
      <c r="U13" s="2">
        <v>86.73</v>
      </c>
      <c r="V13" s="17" t="e">
        <f t="shared" si="5"/>
        <v>#DIV/0!</v>
      </c>
      <c r="W13" s="17">
        <f t="shared" si="7"/>
        <v>0</v>
      </c>
      <c r="X13" s="17">
        <f>AVERAGE(W12:W13)</f>
        <v>0</v>
      </c>
    </row>
    <row r="14" spans="1:24">
      <c r="A14" s="1">
        <f>'TRB Record'!A14</f>
        <v>7</v>
      </c>
      <c r="C14" s="6">
        <f>'TRB Record'!C14</f>
        <v>0</v>
      </c>
      <c r="D14" s="14"/>
      <c r="E14" s="17">
        <f>(D14*'% solids Extr-Free'!J16)/100</f>
        <v>0</v>
      </c>
      <c r="F14" s="31"/>
      <c r="G14" s="31"/>
      <c r="H14" s="17">
        <f t="shared" si="0"/>
        <v>0</v>
      </c>
      <c r="I14" s="32"/>
      <c r="J14" s="17">
        <f t="shared" si="1"/>
        <v>0</v>
      </c>
      <c r="K14" s="17" t="e">
        <f t="shared" si="2"/>
        <v>#DIV/0!</v>
      </c>
      <c r="L14" s="17">
        <f t="shared" si="3"/>
        <v>0</v>
      </c>
      <c r="M14" s="17">
        <f t="shared" si="6"/>
        <v>0</v>
      </c>
      <c r="N14" s="17">
        <f>M14-Protein!Q16</f>
        <v>0</v>
      </c>
      <c r="O14" s="33"/>
      <c r="S14" s="72" t="e">
        <f t="shared" si="4"/>
        <v>#DIV/0!</v>
      </c>
      <c r="U14" s="2">
        <v>86.73</v>
      </c>
      <c r="V14" s="17" t="e">
        <f t="shared" si="5"/>
        <v>#DIV/0!</v>
      </c>
      <c r="W14" s="17">
        <f t="shared" si="7"/>
        <v>0</v>
      </c>
      <c r="X14" s="17"/>
    </row>
    <row r="15" spans="1:24">
      <c r="A15" s="1" t="str">
        <f>'TRB Record'!A15</f>
        <v>replicate 7</v>
      </c>
      <c r="C15" s="6">
        <f>'TRB Record'!C15</f>
        <v>0</v>
      </c>
      <c r="D15" s="14"/>
      <c r="E15" s="17">
        <f>(D15*'% solids Extr-Free'!J16)/100</f>
        <v>0</v>
      </c>
      <c r="F15" s="31"/>
      <c r="G15" s="31"/>
      <c r="H15" s="17">
        <f t="shared" si="0"/>
        <v>0</v>
      </c>
      <c r="I15" s="32"/>
      <c r="J15" s="17">
        <f t="shared" si="1"/>
        <v>0</v>
      </c>
      <c r="K15" s="17" t="e">
        <f t="shared" si="2"/>
        <v>#DIV/0!</v>
      </c>
      <c r="L15" s="17">
        <f t="shared" si="3"/>
        <v>0</v>
      </c>
      <c r="M15" s="17">
        <f t="shared" si="6"/>
        <v>0</v>
      </c>
      <c r="N15" s="17">
        <f>M15-Protein!Q16</f>
        <v>0</v>
      </c>
      <c r="O15" s="33"/>
      <c r="S15" s="72" t="e">
        <f t="shared" si="4"/>
        <v>#DIV/0!</v>
      </c>
      <c r="U15" s="2">
        <v>86.73</v>
      </c>
      <c r="V15" s="17" t="e">
        <f t="shared" si="5"/>
        <v>#DIV/0!</v>
      </c>
      <c r="W15" s="17">
        <f t="shared" si="7"/>
        <v>0</v>
      </c>
      <c r="X15" s="17">
        <f>AVERAGE(W14:W15)</f>
        <v>0</v>
      </c>
    </row>
    <row r="16" spans="1:24">
      <c r="A16" s="1">
        <f>'TRB Record'!A16</f>
        <v>8</v>
      </c>
      <c r="C16" s="6">
        <f>'TRB Record'!C16</f>
        <v>0</v>
      </c>
      <c r="D16" s="14"/>
      <c r="E16" s="17">
        <f>(D16*'% solids Extr-Free'!J18)/100</f>
        <v>0</v>
      </c>
      <c r="F16" s="31"/>
      <c r="G16" s="31"/>
      <c r="H16" s="17">
        <f t="shared" si="0"/>
        <v>0</v>
      </c>
      <c r="I16" s="32"/>
      <c r="J16" s="17">
        <f t="shared" si="1"/>
        <v>0</v>
      </c>
      <c r="K16" s="17" t="e">
        <f t="shared" si="2"/>
        <v>#DIV/0!</v>
      </c>
      <c r="L16" s="17">
        <f t="shared" si="3"/>
        <v>0</v>
      </c>
      <c r="M16" s="17">
        <f t="shared" si="6"/>
        <v>0</v>
      </c>
      <c r="N16" s="17">
        <f>M16-Protein!Q18</f>
        <v>0</v>
      </c>
      <c r="O16" s="33"/>
      <c r="S16" s="72" t="e">
        <f t="shared" si="4"/>
        <v>#DIV/0!</v>
      </c>
      <c r="U16" s="2">
        <v>86.73</v>
      </c>
      <c r="V16" s="17" t="e">
        <f t="shared" si="5"/>
        <v>#DIV/0!</v>
      </c>
      <c r="W16" s="17">
        <f t="shared" si="7"/>
        <v>0</v>
      </c>
      <c r="X16" s="17"/>
    </row>
    <row r="17" spans="1:24">
      <c r="A17" s="1" t="str">
        <f>'TRB Record'!A17</f>
        <v>replicate 8</v>
      </c>
      <c r="C17" s="6">
        <f>'TRB Record'!C17</f>
        <v>0</v>
      </c>
      <c r="D17" s="14"/>
      <c r="E17" s="17">
        <f>(D17*'% solids Extr-Free'!J18)/100</f>
        <v>0</v>
      </c>
      <c r="F17" s="31"/>
      <c r="G17" s="31"/>
      <c r="H17" s="17">
        <f t="shared" si="0"/>
        <v>0</v>
      </c>
      <c r="I17" s="32"/>
      <c r="J17" s="17">
        <f t="shared" si="1"/>
        <v>0</v>
      </c>
      <c r="K17" s="17" t="e">
        <f t="shared" si="2"/>
        <v>#DIV/0!</v>
      </c>
      <c r="L17" s="17">
        <f t="shared" si="3"/>
        <v>0</v>
      </c>
      <c r="M17" s="17">
        <f t="shared" si="6"/>
        <v>0</v>
      </c>
      <c r="N17" s="17">
        <f>M17-Protein!Q18</f>
        <v>0</v>
      </c>
      <c r="O17" s="33"/>
      <c r="S17" s="72" t="e">
        <f t="shared" si="4"/>
        <v>#DIV/0!</v>
      </c>
      <c r="U17" s="2">
        <v>86.73</v>
      </c>
      <c r="V17" s="17" t="e">
        <f t="shared" si="5"/>
        <v>#DIV/0!</v>
      </c>
      <c r="W17" s="17">
        <f t="shared" si="7"/>
        <v>0</v>
      </c>
      <c r="X17" s="17">
        <f>AVERAGE(W16:W17)</f>
        <v>0</v>
      </c>
    </row>
    <row r="18" spans="1:24">
      <c r="A18" s="1">
        <f>'TRB Record'!A18</f>
        <v>9</v>
      </c>
      <c r="C18" s="6">
        <f>'TRB Record'!C18</f>
        <v>0</v>
      </c>
      <c r="D18" s="14"/>
      <c r="E18" s="17">
        <f>(D18*'% solids Extr-Free'!J20)/100</f>
        <v>0</v>
      </c>
      <c r="F18" s="31"/>
      <c r="G18" s="31"/>
      <c r="H18" s="17">
        <f t="shared" si="0"/>
        <v>0</v>
      </c>
      <c r="I18" s="32"/>
      <c r="J18" s="17">
        <f t="shared" si="1"/>
        <v>0</v>
      </c>
      <c r="K18" s="17" t="e">
        <f t="shared" si="2"/>
        <v>#DIV/0!</v>
      </c>
      <c r="L18" s="17">
        <f t="shared" si="3"/>
        <v>0</v>
      </c>
      <c r="M18" s="17">
        <f t="shared" si="6"/>
        <v>0</v>
      </c>
      <c r="N18" s="17">
        <f>M18-Protein!Q20</f>
        <v>0</v>
      </c>
      <c r="O18" s="33"/>
      <c r="S18" s="72" t="e">
        <f t="shared" si="4"/>
        <v>#DIV/0!</v>
      </c>
      <c r="U18" s="2">
        <v>86.73</v>
      </c>
      <c r="V18" s="17" t="e">
        <f t="shared" si="5"/>
        <v>#DIV/0!</v>
      </c>
      <c r="W18" s="17">
        <f t="shared" si="7"/>
        <v>0</v>
      </c>
      <c r="X18" s="17"/>
    </row>
    <row r="19" spans="1:24">
      <c r="A19" s="1" t="str">
        <f>'TRB Record'!A19</f>
        <v>replicate 9</v>
      </c>
      <c r="C19" s="6">
        <f>'TRB Record'!C19</f>
        <v>0</v>
      </c>
      <c r="D19" s="14"/>
      <c r="E19" s="17">
        <f>(D19*'% solids Extr-Free'!J20)/100</f>
        <v>0</v>
      </c>
      <c r="F19" s="31"/>
      <c r="G19" s="31"/>
      <c r="H19" s="17">
        <f t="shared" si="0"/>
        <v>0</v>
      </c>
      <c r="I19" s="32"/>
      <c r="J19" s="17">
        <f t="shared" si="1"/>
        <v>0</v>
      </c>
      <c r="K19" s="17" t="e">
        <f t="shared" si="2"/>
        <v>#DIV/0!</v>
      </c>
      <c r="L19" s="17">
        <f t="shared" si="3"/>
        <v>0</v>
      </c>
      <c r="M19" s="17">
        <f t="shared" si="6"/>
        <v>0</v>
      </c>
      <c r="N19" s="17">
        <f>M19-Protein!Q20</f>
        <v>0</v>
      </c>
      <c r="O19" s="33"/>
      <c r="S19" s="72" t="e">
        <f t="shared" si="4"/>
        <v>#DIV/0!</v>
      </c>
      <c r="U19" s="2">
        <v>86.73</v>
      </c>
      <c r="V19" s="17" t="e">
        <f t="shared" si="5"/>
        <v>#DIV/0!</v>
      </c>
      <c r="W19" s="17">
        <f t="shared" si="7"/>
        <v>0</v>
      </c>
      <c r="X19" s="17">
        <f>AVERAGE(W18:W19)</f>
        <v>0</v>
      </c>
    </row>
    <row r="20" spans="1:24">
      <c r="A20" s="1">
        <f>'TRB Record'!A20</f>
        <v>10</v>
      </c>
      <c r="C20" s="6">
        <f>'TRB Record'!C20</f>
        <v>0</v>
      </c>
      <c r="D20" s="14"/>
      <c r="E20" s="17">
        <f>(D20*'% solids Extr-Free'!J22)/100</f>
        <v>0</v>
      </c>
      <c r="F20" s="31"/>
      <c r="G20" s="31"/>
      <c r="H20" s="17">
        <f t="shared" si="0"/>
        <v>0</v>
      </c>
      <c r="I20" s="32"/>
      <c r="J20" s="17">
        <f t="shared" si="1"/>
        <v>0</v>
      </c>
      <c r="K20" s="17" t="e">
        <f t="shared" si="2"/>
        <v>#DIV/0!</v>
      </c>
      <c r="L20" s="17">
        <f t="shared" si="3"/>
        <v>0</v>
      </c>
      <c r="M20" s="17">
        <f t="shared" si="6"/>
        <v>0</v>
      </c>
      <c r="N20" s="17">
        <f>M20-Protein!Q22</f>
        <v>0</v>
      </c>
      <c r="O20" s="33"/>
      <c r="S20" s="72" t="e">
        <f t="shared" si="4"/>
        <v>#DIV/0!</v>
      </c>
      <c r="U20" s="2">
        <v>86.73</v>
      </c>
      <c r="V20" s="17" t="e">
        <f t="shared" si="5"/>
        <v>#DIV/0!</v>
      </c>
      <c r="W20" s="17">
        <f t="shared" si="7"/>
        <v>0</v>
      </c>
      <c r="X20" s="17"/>
    </row>
    <row r="21" spans="1:24">
      <c r="A21" s="1" t="str">
        <f>'TRB Record'!A21</f>
        <v>replicate 10</v>
      </c>
      <c r="C21" s="6">
        <f>'TRB Record'!C21</f>
        <v>0</v>
      </c>
      <c r="D21" s="14"/>
      <c r="E21" s="17">
        <f>(D21*'% solids Extr-Free'!J22)/100</f>
        <v>0</v>
      </c>
      <c r="F21" s="31"/>
      <c r="G21" s="31"/>
      <c r="H21" s="17">
        <f t="shared" si="0"/>
        <v>0</v>
      </c>
      <c r="I21" s="32"/>
      <c r="J21" s="17">
        <f t="shared" si="1"/>
        <v>0</v>
      </c>
      <c r="K21" s="17" t="e">
        <f t="shared" si="2"/>
        <v>#DIV/0!</v>
      </c>
      <c r="L21" s="17">
        <f t="shared" si="3"/>
        <v>0</v>
      </c>
      <c r="M21" s="17">
        <f t="shared" si="6"/>
        <v>0</v>
      </c>
      <c r="N21" s="17">
        <f>M21-Protein!Q22</f>
        <v>0</v>
      </c>
      <c r="O21" s="33"/>
      <c r="S21" s="72" t="e">
        <f t="shared" si="4"/>
        <v>#DIV/0!</v>
      </c>
      <c r="U21" s="2">
        <v>86.73</v>
      </c>
      <c r="V21" s="17" t="e">
        <f t="shared" si="5"/>
        <v>#DIV/0!</v>
      </c>
      <c r="W21" s="17">
        <f t="shared" si="7"/>
        <v>0</v>
      </c>
      <c r="X21" s="17">
        <f>AVERAGE(W20:W21)</f>
        <v>0</v>
      </c>
    </row>
    <row r="22" spans="1:24">
      <c r="A22" s="1">
        <f>'TRB Record'!A22</f>
        <v>11</v>
      </c>
      <c r="C22" s="6">
        <f>'TRB Record'!C22</f>
        <v>0</v>
      </c>
      <c r="D22" s="14"/>
      <c r="E22" s="17">
        <f>(D22*'% solids Extr-Free'!J24)/100</f>
        <v>0</v>
      </c>
      <c r="F22" s="31"/>
      <c r="G22" s="31"/>
      <c r="H22" s="17">
        <f t="shared" si="0"/>
        <v>0</v>
      </c>
      <c r="I22" s="32"/>
      <c r="J22" s="17">
        <f t="shared" si="1"/>
        <v>0</v>
      </c>
      <c r="K22" s="17" t="e">
        <f t="shared" si="2"/>
        <v>#DIV/0!</v>
      </c>
      <c r="L22" s="17">
        <f t="shared" si="3"/>
        <v>0</v>
      </c>
      <c r="M22" s="17">
        <f t="shared" si="6"/>
        <v>0</v>
      </c>
      <c r="N22" s="17">
        <f>M22-Protein!Q24</f>
        <v>0</v>
      </c>
      <c r="O22" s="33"/>
      <c r="S22" s="72" t="e">
        <f t="shared" si="4"/>
        <v>#DIV/0!</v>
      </c>
      <c r="U22" s="2">
        <v>86.73</v>
      </c>
      <c r="V22" s="17" t="e">
        <f t="shared" si="5"/>
        <v>#DIV/0!</v>
      </c>
      <c r="W22" s="17">
        <f t="shared" si="7"/>
        <v>0</v>
      </c>
      <c r="X22" s="17"/>
    </row>
    <row r="23" spans="1:24">
      <c r="A23" s="1" t="str">
        <f>'TRB Record'!A23</f>
        <v>replicate 11</v>
      </c>
      <c r="C23" s="6">
        <f>'TRB Record'!C23</f>
        <v>0</v>
      </c>
      <c r="D23" s="14"/>
      <c r="E23" s="17">
        <f>(D23*'% solids Extr-Free'!J24)/100</f>
        <v>0</v>
      </c>
      <c r="F23" s="31"/>
      <c r="G23" s="31"/>
      <c r="H23" s="17">
        <f t="shared" si="0"/>
        <v>0</v>
      </c>
      <c r="I23" s="32"/>
      <c r="J23" s="17">
        <f t="shared" si="1"/>
        <v>0</v>
      </c>
      <c r="K23" s="17" t="e">
        <f t="shared" si="2"/>
        <v>#DIV/0!</v>
      </c>
      <c r="L23" s="17">
        <f t="shared" si="3"/>
        <v>0</v>
      </c>
      <c r="M23" s="17">
        <f t="shared" si="6"/>
        <v>0</v>
      </c>
      <c r="N23" s="17">
        <f>M23-Protein!Q24</f>
        <v>0</v>
      </c>
      <c r="O23" s="33"/>
      <c r="S23" s="72" t="e">
        <f t="shared" si="4"/>
        <v>#DIV/0!</v>
      </c>
      <c r="U23" s="2">
        <v>86.73</v>
      </c>
      <c r="V23" s="17" t="e">
        <f t="shared" si="5"/>
        <v>#DIV/0!</v>
      </c>
      <c r="W23" s="17">
        <f t="shared" si="7"/>
        <v>0</v>
      </c>
      <c r="X23" s="17">
        <f>AVERAGE(W22:W23)</f>
        <v>0</v>
      </c>
    </row>
    <row r="24" spans="1:24">
      <c r="A24" s="1">
        <f>'TRB Record'!A24</f>
        <v>12</v>
      </c>
      <c r="C24" s="6">
        <f>'TRB Record'!C24</f>
        <v>0</v>
      </c>
      <c r="D24" s="14"/>
      <c r="E24" s="17">
        <f>(D24*'% solids Extr-Free'!J26)/100</f>
        <v>0</v>
      </c>
      <c r="F24" s="31"/>
      <c r="G24" s="31"/>
      <c r="H24" s="17">
        <f t="shared" si="0"/>
        <v>0</v>
      </c>
      <c r="I24" s="32"/>
      <c r="J24" s="17">
        <f t="shared" si="1"/>
        <v>0</v>
      </c>
      <c r="K24" s="17" t="e">
        <f t="shared" si="2"/>
        <v>#DIV/0!</v>
      </c>
      <c r="L24" s="17">
        <f t="shared" si="3"/>
        <v>0</v>
      </c>
      <c r="M24" s="17">
        <f t="shared" si="6"/>
        <v>0</v>
      </c>
      <c r="N24" s="17">
        <f>M24-Protein!Q26</f>
        <v>0</v>
      </c>
      <c r="O24" s="33"/>
      <c r="S24" s="72" t="e">
        <f t="shared" si="4"/>
        <v>#DIV/0!</v>
      </c>
      <c r="U24" s="2">
        <v>86.73</v>
      </c>
      <c r="V24" s="17" t="e">
        <f t="shared" si="5"/>
        <v>#DIV/0!</v>
      </c>
      <c r="W24" s="17">
        <f t="shared" si="7"/>
        <v>0</v>
      </c>
      <c r="X24" s="17"/>
    </row>
    <row r="25" spans="1:24">
      <c r="A25" s="1" t="str">
        <f>'TRB Record'!A25</f>
        <v>replicate 12</v>
      </c>
      <c r="C25" s="6">
        <f>'TRB Record'!C25</f>
        <v>0</v>
      </c>
      <c r="D25" s="14"/>
      <c r="E25" s="17">
        <f>(D25*'% solids Extr-Free'!J26)/100</f>
        <v>0</v>
      </c>
      <c r="F25" s="31"/>
      <c r="G25" s="31"/>
      <c r="H25" s="17">
        <f t="shared" si="0"/>
        <v>0</v>
      </c>
      <c r="I25" s="32"/>
      <c r="J25" s="17">
        <f t="shared" si="1"/>
        <v>0</v>
      </c>
      <c r="K25" s="17" t="e">
        <f t="shared" si="2"/>
        <v>#DIV/0!</v>
      </c>
      <c r="L25" s="17">
        <f t="shared" si="3"/>
        <v>0</v>
      </c>
      <c r="M25" s="17">
        <f t="shared" si="6"/>
        <v>0</v>
      </c>
      <c r="N25" s="17">
        <f>M25-Protein!Q26</f>
        <v>0</v>
      </c>
      <c r="O25" s="33"/>
      <c r="S25" s="72" t="e">
        <f t="shared" si="4"/>
        <v>#DIV/0!</v>
      </c>
      <c r="U25" s="2">
        <v>86.73</v>
      </c>
      <c r="V25" s="17" t="e">
        <f t="shared" si="5"/>
        <v>#DIV/0!</v>
      </c>
      <c r="W25" s="17">
        <f t="shared" si="7"/>
        <v>0</v>
      </c>
      <c r="X25" s="17">
        <f>AVERAGE(W24:W25)</f>
        <v>0</v>
      </c>
    </row>
    <row r="26" spans="1:24">
      <c r="A26" s="1">
        <f>'TRB Record'!A26</f>
        <v>13</v>
      </c>
      <c r="C26" s="6">
        <f>'TRB Record'!C26</f>
        <v>0</v>
      </c>
      <c r="D26" s="14"/>
      <c r="E26" s="17">
        <f>(D26*'% solids Extr-Free'!J28)/100</f>
        <v>0</v>
      </c>
      <c r="F26" s="31"/>
      <c r="G26" s="31"/>
      <c r="H26" s="17">
        <f t="shared" si="0"/>
        <v>0</v>
      </c>
      <c r="I26" s="32"/>
      <c r="J26" s="17">
        <f t="shared" si="1"/>
        <v>0</v>
      </c>
      <c r="K26" s="17" t="e">
        <f t="shared" si="2"/>
        <v>#DIV/0!</v>
      </c>
      <c r="L26" s="17">
        <f t="shared" si="3"/>
        <v>0</v>
      </c>
      <c r="M26" s="17">
        <f t="shared" si="6"/>
        <v>0</v>
      </c>
      <c r="N26" s="17">
        <f>M26-Protein!Q28</f>
        <v>0</v>
      </c>
      <c r="O26" s="33"/>
      <c r="S26" s="72" t="e">
        <f t="shared" si="4"/>
        <v>#DIV/0!</v>
      </c>
      <c r="U26" s="2">
        <v>86.73</v>
      </c>
      <c r="V26" s="17" t="e">
        <f t="shared" si="5"/>
        <v>#DIV/0!</v>
      </c>
      <c r="W26" s="17">
        <f t="shared" si="7"/>
        <v>0</v>
      </c>
      <c r="X26" s="17"/>
    </row>
    <row r="27" spans="1:24">
      <c r="A27" s="1" t="str">
        <f>'TRB Record'!A27</f>
        <v>replicate 13</v>
      </c>
      <c r="C27" s="6">
        <f>'TRB Record'!C27</f>
        <v>0</v>
      </c>
      <c r="D27" s="14"/>
      <c r="E27" s="17">
        <f>(D27*'% solids Extr-Free'!J28)/100</f>
        <v>0</v>
      </c>
      <c r="F27" s="31"/>
      <c r="G27" s="31"/>
      <c r="H27" s="17">
        <f t="shared" si="0"/>
        <v>0</v>
      </c>
      <c r="I27" s="32"/>
      <c r="J27" s="17">
        <f t="shared" si="1"/>
        <v>0</v>
      </c>
      <c r="K27" s="17" t="e">
        <f t="shared" si="2"/>
        <v>#DIV/0!</v>
      </c>
      <c r="L27" s="17">
        <f t="shared" si="3"/>
        <v>0</v>
      </c>
      <c r="M27" s="17">
        <f t="shared" si="6"/>
        <v>0</v>
      </c>
      <c r="N27" s="17">
        <f>M27-Protein!Q28</f>
        <v>0</v>
      </c>
      <c r="O27" s="33"/>
      <c r="S27" s="72" t="e">
        <f t="shared" si="4"/>
        <v>#DIV/0!</v>
      </c>
      <c r="U27" s="2">
        <v>86.73</v>
      </c>
      <c r="V27" s="17" t="e">
        <f t="shared" si="5"/>
        <v>#DIV/0!</v>
      </c>
      <c r="W27" s="17">
        <f t="shared" si="7"/>
        <v>0</v>
      </c>
      <c r="X27" s="17">
        <f>AVERAGE(W26:W27)</f>
        <v>0</v>
      </c>
    </row>
    <row r="28" spans="1:24">
      <c r="A28" s="1">
        <f>'TRB Record'!A28</f>
        <v>14</v>
      </c>
      <c r="C28" s="6">
        <f>'TRB Record'!C28</f>
        <v>0</v>
      </c>
      <c r="D28" s="14"/>
      <c r="E28" s="17">
        <f>(D28*'% solids Extr-Free'!J30)/100</f>
        <v>0</v>
      </c>
      <c r="F28" s="31"/>
      <c r="G28" s="31"/>
      <c r="H28" s="17">
        <f t="shared" si="0"/>
        <v>0</v>
      </c>
      <c r="I28" s="32"/>
      <c r="J28" s="17">
        <f t="shared" si="1"/>
        <v>0</v>
      </c>
      <c r="K28" s="17" t="e">
        <f t="shared" si="2"/>
        <v>#DIV/0!</v>
      </c>
      <c r="L28" s="17">
        <f t="shared" si="3"/>
        <v>0</v>
      </c>
      <c r="M28" s="17">
        <f t="shared" si="6"/>
        <v>0</v>
      </c>
      <c r="N28" s="17">
        <f>M28-Protein!Q30</f>
        <v>0</v>
      </c>
      <c r="O28" s="33"/>
      <c r="S28" s="72" t="e">
        <f t="shared" si="4"/>
        <v>#DIV/0!</v>
      </c>
      <c r="U28" s="2">
        <v>86.73</v>
      </c>
      <c r="V28" s="17" t="e">
        <f t="shared" si="5"/>
        <v>#DIV/0!</v>
      </c>
      <c r="W28" s="17">
        <f t="shared" si="7"/>
        <v>0</v>
      </c>
      <c r="X28" s="17"/>
    </row>
    <row r="29" spans="1:24">
      <c r="A29" s="1" t="str">
        <f>'TRB Record'!A29</f>
        <v>replicate 14</v>
      </c>
      <c r="C29" s="6">
        <f>'TRB Record'!C29</f>
        <v>0</v>
      </c>
      <c r="D29" s="14"/>
      <c r="E29" s="17">
        <f>(D29*'% solids Extr-Free'!J30)/100</f>
        <v>0</v>
      </c>
      <c r="F29" s="31"/>
      <c r="G29" s="31"/>
      <c r="H29" s="17">
        <f t="shared" si="0"/>
        <v>0</v>
      </c>
      <c r="I29" s="32"/>
      <c r="J29" s="17">
        <f t="shared" si="1"/>
        <v>0</v>
      </c>
      <c r="K29" s="17" t="e">
        <f t="shared" si="2"/>
        <v>#DIV/0!</v>
      </c>
      <c r="L29" s="17">
        <f t="shared" si="3"/>
        <v>0</v>
      </c>
      <c r="M29" s="17">
        <f t="shared" si="6"/>
        <v>0</v>
      </c>
      <c r="N29" s="17">
        <f>M29-Protein!Q30</f>
        <v>0</v>
      </c>
      <c r="O29" s="33"/>
      <c r="S29" s="72" t="e">
        <f t="shared" si="4"/>
        <v>#DIV/0!</v>
      </c>
      <c r="U29" s="2">
        <v>86.73</v>
      </c>
      <c r="V29" s="17" t="e">
        <f t="shared" si="5"/>
        <v>#DIV/0!</v>
      </c>
      <c r="W29" s="17">
        <f t="shared" si="7"/>
        <v>0</v>
      </c>
      <c r="X29" s="17">
        <f>AVERAGE(W28:W29)</f>
        <v>0</v>
      </c>
    </row>
    <row r="30" spans="1:24">
      <c r="A30" s="1">
        <f>'TRB Record'!A30</f>
        <v>15</v>
      </c>
      <c r="C30" s="6">
        <f>'TRB Record'!C30</f>
        <v>0</v>
      </c>
      <c r="D30" s="14"/>
      <c r="E30" s="17">
        <f>(D30*'% solids Extr-Free'!J32)/100</f>
        <v>0</v>
      </c>
      <c r="F30" s="31"/>
      <c r="G30" s="31"/>
      <c r="H30" s="17">
        <f t="shared" si="0"/>
        <v>0</v>
      </c>
      <c r="I30" s="32"/>
      <c r="J30" s="17">
        <f t="shared" si="1"/>
        <v>0</v>
      </c>
      <c r="K30" s="17" t="e">
        <f t="shared" si="2"/>
        <v>#DIV/0!</v>
      </c>
      <c r="L30" s="17">
        <f t="shared" si="3"/>
        <v>0</v>
      </c>
      <c r="M30" s="17">
        <f t="shared" si="6"/>
        <v>0</v>
      </c>
      <c r="N30" s="17">
        <f>M30-Protein!Q32</f>
        <v>0</v>
      </c>
      <c r="O30" s="33"/>
      <c r="S30" s="72" t="e">
        <f t="shared" si="4"/>
        <v>#DIV/0!</v>
      </c>
      <c r="U30" s="2">
        <v>86.73</v>
      </c>
      <c r="V30" s="17" t="e">
        <f t="shared" si="5"/>
        <v>#DIV/0!</v>
      </c>
      <c r="W30" s="17">
        <f t="shared" si="7"/>
        <v>0</v>
      </c>
      <c r="X30" s="17"/>
    </row>
    <row r="31" spans="1:24">
      <c r="A31" s="1" t="str">
        <f>'TRB Record'!A31</f>
        <v>replicate 15</v>
      </c>
      <c r="C31" s="6">
        <f>'TRB Record'!C31</f>
        <v>0</v>
      </c>
      <c r="D31" s="14"/>
      <c r="E31" s="17">
        <f>(D31*'% solids Extr-Free'!J32)/100</f>
        <v>0</v>
      </c>
      <c r="F31" s="31"/>
      <c r="G31" s="31"/>
      <c r="H31" s="17">
        <f t="shared" si="0"/>
        <v>0</v>
      </c>
      <c r="I31" s="32"/>
      <c r="J31" s="17">
        <f t="shared" si="1"/>
        <v>0</v>
      </c>
      <c r="K31" s="17" t="e">
        <f t="shared" si="2"/>
        <v>#DIV/0!</v>
      </c>
      <c r="L31" s="17">
        <f t="shared" si="3"/>
        <v>0</v>
      </c>
      <c r="M31" s="17">
        <f t="shared" si="6"/>
        <v>0</v>
      </c>
      <c r="N31" s="17">
        <f>M31-Protein!Q32</f>
        <v>0</v>
      </c>
      <c r="O31" s="33"/>
      <c r="S31" s="72" t="e">
        <f t="shared" si="4"/>
        <v>#DIV/0!</v>
      </c>
      <c r="U31" s="2">
        <v>86.73</v>
      </c>
      <c r="V31" s="17" t="e">
        <f t="shared" si="5"/>
        <v>#DIV/0!</v>
      </c>
      <c r="W31" s="17">
        <f t="shared" si="7"/>
        <v>0</v>
      </c>
      <c r="X31" s="17">
        <f>AVERAGE(W30:W31)</f>
        <v>0</v>
      </c>
    </row>
    <row r="32" spans="1:24">
      <c r="A32" s="1">
        <f>'TRB Record'!A32</f>
        <v>16</v>
      </c>
      <c r="C32" s="6">
        <f>'TRB Record'!C32</f>
        <v>0</v>
      </c>
      <c r="D32" s="14"/>
      <c r="E32" s="17">
        <f>(D32*'% solids Extr-Free'!J34)/100</f>
        <v>0</v>
      </c>
      <c r="F32" s="31"/>
      <c r="G32" s="31"/>
      <c r="H32" s="17">
        <f t="shared" si="0"/>
        <v>0</v>
      </c>
      <c r="I32" s="32"/>
      <c r="J32" s="17">
        <f t="shared" si="1"/>
        <v>0</v>
      </c>
      <c r="K32" s="17" t="e">
        <f t="shared" si="2"/>
        <v>#DIV/0!</v>
      </c>
      <c r="L32" s="17">
        <f t="shared" si="3"/>
        <v>0</v>
      </c>
      <c r="M32" s="17">
        <f t="shared" si="6"/>
        <v>0</v>
      </c>
      <c r="N32" s="17">
        <f>M32-Protein!Q34</f>
        <v>0</v>
      </c>
      <c r="O32" s="33"/>
      <c r="S32" s="72" t="e">
        <f t="shared" si="4"/>
        <v>#DIV/0!</v>
      </c>
      <c r="U32" s="2">
        <v>86.73</v>
      </c>
      <c r="V32" s="17" t="e">
        <f t="shared" si="5"/>
        <v>#DIV/0!</v>
      </c>
      <c r="W32" s="17">
        <f t="shared" si="7"/>
        <v>0</v>
      </c>
      <c r="X32" s="17"/>
    </row>
    <row r="33" spans="1:24">
      <c r="A33" s="1" t="str">
        <f>'TRB Record'!A33</f>
        <v>replicate 16</v>
      </c>
      <c r="C33" s="6">
        <f>'TRB Record'!C33</f>
        <v>0</v>
      </c>
      <c r="D33" s="14"/>
      <c r="E33" s="17">
        <f>(D33*'% solids Extr-Free'!J34)/100</f>
        <v>0</v>
      </c>
      <c r="F33" s="31"/>
      <c r="G33" s="31"/>
      <c r="H33" s="17">
        <f t="shared" si="0"/>
        <v>0</v>
      </c>
      <c r="I33" s="32"/>
      <c r="J33" s="17">
        <f t="shared" si="1"/>
        <v>0</v>
      </c>
      <c r="K33" s="17" t="e">
        <f t="shared" si="2"/>
        <v>#DIV/0!</v>
      </c>
      <c r="L33" s="17">
        <f t="shared" si="3"/>
        <v>0</v>
      </c>
      <c r="M33" s="17">
        <f t="shared" si="6"/>
        <v>0</v>
      </c>
      <c r="N33" s="17">
        <f>M33-Protein!Q34</f>
        <v>0</v>
      </c>
      <c r="O33" s="33"/>
      <c r="S33" s="72" t="e">
        <f t="shared" si="4"/>
        <v>#DIV/0!</v>
      </c>
      <c r="U33" s="2">
        <v>86.73</v>
      </c>
      <c r="V33" s="17" t="e">
        <f t="shared" si="5"/>
        <v>#DIV/0!</v>
      </c>
      <c r="W33" s="17">
        <f t="shared" si="7"/>
        <v>0</v>
      </c>
      <c r="X33" s="17">
        <f>AVERAGE(W32:W33)</f>
        <v>0</v>
      </c>
    </row>
    <row r="34" spans="1:24">
      <c r="A34" s="1">
        <f>'TRB Record'!A34</f>
        <v>17</v>
      </c>
      <c r="C34" s="6">
        <f>'TRB Record'!C34</f>
        <v>0</v>
      </c>
      <c r="D34" s="14"/>
      <c r="E34" s="17">
        <f>(D34*'% solids Extr-Free'!J36)/100</f>
        <v>0</v>
      </c>
      <c r="F34" s="31"/>
      <c r="G34" s="31"/>
      <c r="H34" s="17">
        <f t="shared" ref="H34:H61" si="8">(G34-F34)*1000</f>
        <v>0</v>
      </c>
      <c r="I34" s="32"/>
      <c r="J34" s="17">
        <f t="shared" ref="J34:J61" si="9">(I34-F34)*1000</f>
        <v>0</v>
      </c>
      <c r="K34" s="17" t="e">
        <f t="shared" ref="K34:K61" si="10">(J34/E34)*100</f>
        <v>#DIV/0!</v>
      </c>
      <c r="L34" s="17">
        <f t="shared" ref="L34:L61" si="11">H34-J34</f>
        <v>0</v>
      </c>
      <c r="M34" s="17">
        <f t="shared" si="6"/>
        <v>0</v>
      </c>
      <c r="N34" s="17">
        <f>M34-Protein!Q36</f>
        <v>0</v>
      </c>
      <c r="O34" s="33"/>
      <c r="S34" s="72" t="e">
        <f t="shared" ref="S34:S61" si="12">(R34+Q34)/Q34</f>
        <v>#DIV/0!</v>
      </c>
      <c r="U34" s="2">
        <v>86.73</v>
      </c>
      <c r="V34" s="17" t="e">
        <f t="shared" ref="V34:V61" si="13">(O34*U34*100*S34)/(T34*E34)</f>
        <v>#DIV/0!</v>
      </c>
      <c r="W34" s="17">
        <f t="shared" si="7"/>
        <v>0</v>
      </c>
      <c r="X34" s="17"/>
    </row>
    <row r="35" spans="1:24">
      <c r="A35" s="1" t="str">
        <f>'TRB Record'!A35</f>
        <v>replicate 17</v>
      </c>
      <c r="C35" s="6">
        <f>'TRB Record'!C35</f>
        <v>0</v>
      </c>
      <c r="D35" s="14"/>
      <c r="E35" s="17">
        <f>(D35*'% solids Extr-Free'!J36)/100</f>
        <v>0</v>
      </c>
      <c r="F35" s="31"/>
      <c r="G35" s="31"/>
      <c r="H35" s="17">
        <f t="shared" si="8"/>
        <v>0</v>
      </c>
      <c r="I35" s="32"/>
      <c r="J35" s="17">
        <f t="shared" si="9"/>
        <v>0</v>
      </c>
      <c r="K35" s="17" t="e">
        <f t="shared" si="10"/>
        <v>#DIV/0!</v>
      </c>
      <c r="L35" s="17">
        <f t="shared" si="11"/>
        <v>0</v>
      </c>
      <c r="M35" s="17">
        <f t="shared" si="6"/>
        <v>0</v>
      </c>
      <c r="N35" s="17">
        <f>M35-Protein!Q36</f>
        <v>0</v>
      </c>
      <c r="O35" s="33"/>
      <c r="S35" s="72" t="e">
        <f t="shared" si="12"/>
        <v>#DIV/0!</v>
      </c>
      <c r="U35" s="2">
        <v>86.73</v>
      </c>
      <c r="V35" s="17" t="e">
        <f t="shared" si="13"/>
        <v>#DIV/0!</v>
      </c>
      <c r="W35" s="17">
        <f t="shared" si="7"/>
        <v>0</v>
      </c>
      <c r="X35" s="17">
        <f>AVERAGE(W34:W35)</f>
        <v>0</v>
      </c>
    </row>
    <row r="36" spans="1:24">
      <c r="A36" s="1">
        <f>'TRB Record'!A36</f>
        <v>18</v>
      </c>
      <c r="C36" s="6">
        <f>'TRB Record'!C36</f>
        <v>0</v>
      </c>
      <c r="D36" s="14"/>
      <c r="E36" s="17">
        <f>(D36*'% solids Extr-Free'!J38)/100</f>
        <v>0</v>
      </c>
      <c r="F36" s="31"/>
      <c r="G36" s="31"/>
      <c r="H36" s="17">
        <f t="shared" si="8"/>
        <v>0</v>
      </c>
      <c r="I36" s="32"/>
      <c r="J36" s="17">
        <f t="shared" si="9"/>
        <v>0</v>
      </c>
      <c r="K36" s="17" t="e">
        <f t="shared" si="10"/>
        <v>#DIV/0!</v>
      </c>
      <c r="L36" s="17">
        <f t="shared" si="11"/>
        <v>0</v>
      </c>
      <c r="M36" s="17">
        <f t="shared" si="6"/>
        <v>0</v>
      </c>
      <c r="N36" s="17">
        <f>M36-Protein!Q38</f>
        <v>0</v>
      </c>
      <c r="O36" s="33"/>
      <c r="S36" s="72" t="e">
        <f t="shared" si="12"/>
        <v>#DIV/0!</v>
      </c>
      <c r="U36" s="2">
        <v>86.73</v>
      </c>
      <c r="V36" s="17" t="e">
        <f t="shared" si="13"/>
        <v>#DIV/0!</v>
      </c>
      <c r="W36" s="17">
        <f t="shared" si="7"/>
        <v>0</v>
      </c>
      <c r="X36" s="17"/>
    </row>
    <row r="37" spans="1:24">
      <c r="A37" s="1" t="str">
        <f>'TRB Record'!A37</f>
        <v>replicate 18</v>
      </c>
      <c r="C37" s="6">
        <f>'TRB Record'!C37</f>
        <v>0</v>
      </c>
      <c r="D37" s="14"/>
      <c r="E37" s="17">
        <f>(D37*'% solids Extr-Free'!J38)/100</f>
        <v>0</v>
      </c>
      <c r="F37" s="31"/>
      <c r="G37" s="31"/>
      <c r="H37" s="17">
        <f t="shared" si="8"/>
        <v>0</v>
      </c>
      <c r="I37" s="32"/>
      <c r="J37" s="17">
        <f t="shared" si="9"/>
        <v>0</v>
      </c>
      <c r="K37" s="17" t="e">
        <f t="shared" si="10"/>
        <v>#DIV/0!</v>
      </c>
      <c r="L37" s="17">
        <f t="shared" si="11"/>
        <v>0</v>
      </c>
      <c r="M37" s="17">
        <f t="shared" si="6"/>
        <v>0</v>
      </c>
      <c r="N37" s="17">
        <f>M37-Protein!Q38</f>
        <v>0</v>
      </c>
      <c r="O37" s="33"/>
      <c r="S37" s="72" t="e">
        <f t="shared" si="12"/>
        <v>#DIV/0!</v>
      </c>
      <c r="U37" s="2">
        <v>86.73</v>
      </c>
      <c r="V37" s="17" t="e">
        <f t="shared" si="13"/>
        <v>#DIV/0!</v>
      </c>
      <c r="W37" s="17">
        <f t="shared" si="7"/>
        <v>0</v>
      </c>
      <c r="X37" s="17">
        <f>AVERAGE(W36:W37)</f>
        <v>0</v>
      </c>
    </row>
    <row r="38" spans="1:24">
      <c r="A38" s="1">
        <f>'TRB Record'!A38</f>
        <v>19</v>
      </c>
      <c r="C38" s="6">
        <f>'TRB Record'!C38</f>
        <v>0</v>
      </c>
      <c r="D38" s="14"/>
      <c r="E38" s="17">
        <f>(D38*'% solids Extr-Free'!J40)/100</f>
        <v>0</v>
      </c>
      <c r="F38" s="31"/>
      <c r="G38" s="31"/>
      <c r="H38" s="17">
        <f t="shared" si="8"/>
        <v>0</v>
      </c>
      <c r="I38" s="32"/>
      <c r="J38" s="17">
        <f t="shared" si="9"/>
        <v>0</v>
      </c>
      <c r="K38" s="17" t="e">
        <f t="shared" si="10"/>
        <v>#DIV/0!</v>
      </c>
      <c r="L38" s="17">
        <f t="shared" si="11"/>
        <v>0</v>
      </c>
      <c r="M38" s="17">
        <f t="shared" si="6"/>
        <v>0</v>
      </c>
      <c r="N38" s="17">
        <f>M38-Protein!Q40</f>
        <v>0</v>
      </c>
      <c r="O38" s="33"/>
      <c r="S38" s="72" t="e">
        <f t="shared" si="12"/>
        <v>#DIV/0!</v>
      </c>
      <c r="U38" s="2">
        <v>86.73</v>
      </c>
      <c r="V38" s="17" t="e">
        <f t="shared" si="13"/>
        <v>#DIV/0!</v>
      </c>
      <c r="W38" s="17">
        <f t="shared" si="7"/>
        <v>0</v>
      </c>
      <c r="X38" s="17"/>
    </row>
    <row r="39" spans="1:24">
      <c r="A39" s="1" t="str">
        <f>'TRB Record'!A39</f>
        <v>replicate 19</v>
      </c>
      <c r="C39" s="6">
        <f>'TRB Record'!C39</f>
        <v>0</v>
      </c>
      <c r="D39" s="14"/>
      <c r="E39" s="17">
        <f>(D39*'% solids Extr-Free'!J40)/100</f>
        <v>0</v>
      </c>
      <c r="F39" s="31"/>
      <c r="G39" s="31"/>
      <c r="H39" s="17">
        <f t="shared" si="8"/>
        <v>0</v>
      </c>
      <c r="I39" s="32"/>
      <c r="J39" s="17">
        <f t="shared" si="9"/>
        <v>0</v>
      </c>
      <c r="K39" s="17" t="e">
        <f t="shared" si="10"/>
        <v>#DIV/0!</v>
      </c>
      <c r="L39" s="17">
        <f t="shared" si="11"/>
        <v>0</v>
      </c>
      <c r="M39" s="17">
        <f t="shared" si="6"/>
        <v>0</v>
      </c>
      <c r="N39" s="17">
        <f>M39-Protein!Q40</f>
        <v>0</v>
      </c>
      <c r="O39" s="33"/>
      <c r="S39" s="72" t="e">
        <f t="shared" si="12"/>
        <v>#DIV/0!</v>
      </c>
      <c r="U39" s="2">
        <v>86.73</v>
      </c>
      <c r="V39" s="17" t="e">
        <f t="shared" si="13"/>
        <v>#DIV/0!</v>
      </c>
      <c r="W39" s="17">
        <f t="shared" si="7"/>
        <v>0</v>
      </c>
      <c r="X39" s="17">
        <f>AVERAGE(W38:W39)</f>
        <v>0</v>
      </c>
    </row>
    <row r="40" spans="1:24">
      <c r="A40" s="1">
        <f>'TRB Record'!A40</f>
        <v>20</v>
      </c>
      <c r="C40" s="6">
        <f>'TRB Record'!C40</f>
        <v>0</v>
      </c>
      <c r="D40" s="14"/>
      <c r="E40" s="17">
        <f>(D40*'% solids Extr-Free'!J42)/100</f>
        <v>0</v>
      </c>
      <c r="F40" s="31"/>
      <c r="G40" s="31"/>
      <c r="H40" s="17">
        <f t="shared" si="8"/>
        <v>0</v>
      </c>
      <c r="I40" s="32"/>
      <c r="J40" s="17">
        <f t="shared" si="9"/>
        <v>0</v>
      </c>
      <c r="K40" s="17" t="e">
        <f t="shared" si="10"/>
        <v>#DIV/0!</v>
      </c>
      <c r="L40" s="17">
        <f t="shared" si="11"/>
        <v>0</v>
      </c>
      <c r="M40" s="17">
        <f t="shared" si="6"/>
        <v>0</v>
      </c>
      <c r="N40" s="17">
        <f>M40-Protein!Q42</f>
        <v>0</v>
      </c>
      <c r="O40" s="33"/>
      <c r="S40" s="72" t="e">
        <f t="shared" si="12"/>
        <v>#DIV/0!</v>
      </c>
      <c r="U40" s="2">
        <v>86.73</v>
      </c>
      <c r="V40" s="17" t="e">
        <f t="shared" si="13"/>
        <v>#DIV/0!</v>
      </c>
      <c r="W40" s="17">
        <f t="shared" si="7"/>
        <v>0</v>
      </c>
      <c r="X40" s="17"/>
    </row>
    <row r="41" spans="1:24">
      <c r="A41" s="1" t="str">
        <f>'TRB Record'!A41</f>
        <v>replicate 20</v>
      </c>
      <c r="C41" s="6">
        <f>'TRB Record'!C41</f>
        <v>0</v>
      </c>
      <c r="D41" s="14"/>
      <c r="E41" s="17">
        <f>(D41*'% solids Extr-Free'!J42)/100</f>
        <v>0</v>
      </c>
      <c r="F41" s="31"/>
      <c r="G41" s="31"/>
      <c r="H41" s="17">
        <f t="shared" si="8"/>
        <v>0</v>
      </c>
      <c r="I41" s="32"/>
      <c r="J41" s="17">
        <f t="shared" si="9"/>
        <v>0</v>
      </c>
      <c r="K41" s="17" t="e">
        <f t="shared" si="10"/>
        <v>#DIV/0!</v>
      </c>
      <c r="L41" s="17">
        <f t="shared" si="11"/>
        <v>0</v>
      </c>
      <c r="M41" s="17">
        <f t="shared" si="6"/>
        <v>0</v>
      </c>
      <c r="N41" s="17">
        <f>M41-Protein!Q42</f>
        <v>0</v>
      </c>
      <c r="O41" s="33"/>
      <c r="S41" s="72" t="e">
        <f t="shared" si="12"/>
        <v>#DIV/0!</v>
      </c>
      <c r="U41" s="2">
        <v>86.73</v>
      </c>
      <c r="V41" s="17" t="e">
        <f t="shared" si="13"/>
        <v>#DIV/0!</v>
      </c>
      <c r="W41" s="17">
        <f t="shared" si="7"/>
        <v>0</v>
      </c>
      <c r="X41" s="17">
        <f>AVERAGE(W40:W41)</f>
        <v>0</v>
      </c>
    </row>
    <row r="42" spans="1:24">
      <c r="A42" s="1">
        <f>'TRB Record'!A42</f>
        <v>21</v>
      </c>
      <c r="C42" s="6">
        <f>'TRB Record'!C42</f>
        <v>0</v>
      </c>
      <c r="D42" s="14"/>
      <c r="E42" s="17">
        <f>(D42*'% solids Extr-Free'!J44)/100</f>
        <v>0</v>
      </c>
      <c r="F42" s="31"/>
      <c r="G42" s="31"/>
      <c r="H42" s="17">
        <f t="shared" si="8"/>
        <v>0</v>
      </c>
      <c r="I42" s="32"/>
      <c r="J42" s="17">
        <f t="shared" si="9"/>
        <v>0</v>
      </c>
      <c r="K42" s="17" t="e">
        <f t="shared" si="10"/>
        <v>#DIV/0!</v>
      </c>
      <c r="L42" s="17">
        <f t="shared" si="11"/>
        <v>0</v>
      </c>
      <c r="M42" s="17">
        <f t="shared" si="6"/>
        <v>0</v>
      </c>
      <c r="N42" s="17">
        <f>M42-Protein!Q44</f>
        <v>0</v>
      </c>
      <c r="O42" s="33"/>
      <c r="S42" s="72" t="e">
        <f t="shared" si="12"/>
        <v>#DIV/0!</v>
      </c>
      <c r="U42" s="2">
        <v>86.73</v>
      </c>
      <c r="V42" s="17" t="e">
        <f t="shared" si="13"/>
        <v>#DIV/0!</v>
      </c>
      <c r="W42" s="17">
        <f t="shared" si="7"/>
        <v>0</v>
      </c>
      <c r="X42" s="17"/>
    </row>
    <row r="43" spans="1:24">
      <c r="A43" s="1" t="str">
        <f>'TRB Record'!A43</f>
        <v>replicate 21</v>
      </c>
      <c r="C43" s="6">
        <f>'TRB Record'!C43</f>
        <v>0</v>
      </c>
      <c r="D43" s="14"/>
      <c r="E43" s="17">
        <f>(D43*'% solids Extr-Free'!J44)/100</f>
        <v>0</v>
      </c>
      <c r="F43" s="31"/>
      <c r="G43" s="31"/>
      <c r="H43" s="17">
        <f t="shared" si="8"/>
        <v>0</v>
      </c>
      <c r="I43" s="32"/>
      <c r="J43" s="17">
        <f t="shared" si="9"/>
        <v>0</v>
      </c>
      <c r="K43" s="17" t="e">
        <f t="shared" si="10"/>
        <v>#DIV/0!</v>
      </c>
      <c r="L43" s="17">
        <f t="shared" si="11"/>
        <v>0</v>
      </c>
      <c r="M43" s="17">
        <f t="shared" si="6"/>
        <v>0</v>
      </c>
      <c r="N43" s="17">
        <f>M43-Protein!Q44</f>
        <v>0</v>
      </c>
      <c r="O43" s="33"/>
      <c r="S43" s="72" t="e">
        <f t="shared" si="12"/>
        <v>#DIV/0!</v>
      </c>
      <c r="U43" s="2">
        <v>86.73</v>
      </c>
      <c r="V43" s="17" t="e">
        <f t="shared" si="13"/>
        <v>#DIV/0!</v>
      </c>
      <c r="W43" s="17">
        <f t="shared" si="7"/>
        <v>0</v>
      </c>
      <c r="X43" s="17">
        <f>AVERAGE(W42:W43)</f>
        <v>0</v>
      </c>
    </row>
    <row r="44" spans="1:24">
      <c r="A44" s="1">
        <f>'TRB Record'!A44</f>
        <v>22</v>
      </c>
      <c r="C44" s="6">
        <f>'TRB Record'!C44</f>
        <v>0</v>
      </c>
      <c r="D44" s="14"/>
      <c r="E44" s="17">
        <f>(D44*'% solids Extr-Free'!J46)/100</f>
        <v>0</v>
      </c>
      <c r="F44" s="31"/>
      <c r="G44" s="31"/>
      <c r="H44" s="17">
        <f t="shared" si="8"/>
        <v>0</v>
      </c>
      <c r="I44" s="32"/>
      <c r="J44" s="17">
        <f t="shared" si="9"/>
        <v>0</v>
      </c>
      <c r="K44" s="17" t="e">
        <f t="shared" si="10"/>
        <v>#DIV/0!</v>
      </c>
      <c r="L44" s="17">
        <f t="shared" si="11"/>
        <v>0</v>
      </c>
      <c r="M44" s="17">
        <f t="shared" si="6"/>
        <v>0</v>
      </c>
      <c r="N44" s="17">
        <f>M44-Protein!Q46</f>
        <v>0</v>
      </c>
      <c r="O44" s="33"/>
      <c r="S44" s="72" t="e">
        <f t="shared" si="12"/>
        <v>#DIV/0!</v>
      </c>
      <c r="U44" s="2">
        <v>86.73</v>
      </c>
      <c r="V44" s="17" t="e">
        <f t="shared" si="13"/>
        <v>#DIV/0!</v>
      </c>
      <c r="W44" s="17">
        <f t="shared" si="7"/>
        <v>0</v>
      </c>
      <c r="X44" s="17"/>
    </row>
    <row r="45" spans="1:24">
      <c r="A45" s="1" t="str">
        <f>'TRB Record'!A45</f>
        <v>replicate 22</v>
      </c>
      <c r="C45" s="6">
        <f>'TRB Record'!C45</f>
        <v>0</v>
      </c>
      <c r="D45" s="14"/>
      <c r="E45" s="17">
        <f>(D45*'% solids Extr-Free'!J46)/100</f>
        <v>0</v>
      </c>
      <c r="F45" s="31"/>
      <c r="G45" s="31"/>
      <c r="H45" s="17">
        <f t="shared" si="8"/>
        <v>0</v>
      </c>
      <c r="I45" s="32"/>
      <c r="J45" s="17">
        <f t="shared" si="9"/>
        <v>0</v>
      </c>
      <c r="K45" s="17" t="e">
        <f t="shared" si="10"/>
        <v>#DIV/0!</v>
      </c>
      <c r="L45" s="17">
        <f t="shared" si="11"/>
        <v>0</v>
      </c>
      <c r="M45" s="17">
        <f t="shared" si="6"/>
        <v>0</v>
      </c>
      <c r="N45" s="17">
        <f>M45-Protein!Q46</f>
        <v>0</v>
      </c>
      <c r="O45" s="33"/>
      <c r="S45" s="72" t="e">
        <f t="shared" si="12"/>
        <v>#DIV/0!</v>
      </c>
      <c r="U45" s="2">
        <v>86.73</v>
      </c>
      <c r="V45" s="17" t="e">
        <f t="shared" si="13"/>
        <v>#DIV/0!</v>
      </c>
      <c r="W45" s="17">
        <f t="shared" si="7"/>
        <v>0</v>
      </c>
      <c r="X45" s="17">
        <f>AVERAGE(W44:W45)</f>
        <v>0</v>
      </c>
    </row>
    <row r="46" spans="1:24">
      <c r="A46" s="1">
        <f>'TRB Record'!A46</f>
        <v>23</v>
      </c>
      <c r="C46" s="6">
        <f>'TRB Record'!C46</f>
        <v>0</v>
      </c>
      <c r="D46" s="14"/>
      <c r="E46" s="17">
        <f>(D46*'% solids Extr-Free'!J48)/100</f>
        <v>0</v>
      </c>
      <c r="F46" s="31"/>
      <c r="G46" s="31"/>
      <c r="H46" s="17">
        <f t="shared" si="8"/>
        <v>0</v>
      </c>
      <c r="I46" s="32"/>
      <c r="J46" s="17">
        <f t="shared" si="9"/>
        <v>0</v>
      </c>
      <c r="K46" s="17" t="e">
        <f t="shared" si="10"/>
        <v>#DIV/0!</v>
      </c>
      <c r="L46" s="17">
        <f t="shared" si="11"/>
        <v>0</v>
      </c>
      <c r="M46" s="17">
        <f t="shared" si="6"/>
        <v>0</v>
      </c>
      <c r="N46" s="17">
        <f>M46-Protein!Q48</f>
        <v>0</v>
      </c>
      <c r="O46" s="33"/>
      <c r="S46" s="72" t="e">
        <f t="shared" si="12"/>
        <v>#DIV/0!</v>
      </c>
      <c r="U46" s="2">
        <v>86.73</v>
      </c>
      <c r="V46" s="17" t="e">
        <f t="shared" si="13"/>
        <v>#DIV/0!</v>
      </c>
      <c r="W46" s="17">
        <f t="shared" si="7"/>
        <v>0</v>
      </c>
      <c r="X46" s="17"/>
    </row>
    <row r="47" spans="1:24">
      <c r="A47" s="1" t="str">
        <f>'TRB Record'!A47</f>
        <v>replicate 23</v>
      </c>
      <c r="C47" s="6">
        <f>'TRB Record'!C47</f>
        <v>0</v>
      </c>
      <c r="D47" s="14"/>
      <c r="E47" s="17">
        <f>(D47*'% solids Extr-Free'!J48)/100</f>
        <v>0</v>
      </c>
      <c r="F47" s="31"/>
      <c r="G47" s="31"/>
      <c r="H47" s="17">
        <f t="shared" si="8"/>
        <v>0</v>
      </c>
      <c r="I47" s="32"/>
      <c r="J47" s="17">
        <f t="shared" si="9"/>
        <v>0</v>
      </c>
      <c r="K47" s="17" t="e">
        <f t="shared" si="10"/>
        <v>#DIV/0!</v>
      </c>
      <c r="L47" s="17">
        <f t="shared" si="11"/>
        <v>0</v>
      </c>
      <c r="M47" s="17">
        <f t="shared" si="6"/>
        <v>0</v>
      </c>
      <c r="N47" s="17">
        <f>M47-Protein!Q48</f>
        <v>0</v>
      </c>
      <c r="O47" s="33"/>
      <c r="S47" s="72" t="e">
        <f t="shared" si="12"/>
        <v>#DIV/0!</v>
      </c>
      <c r="U47" s="2">
        <v>86.73</v>
      </c>
      <c r="V47" s="17" t="e">
        <f t="shared" si="13"/>
        <v>#DIV/0!</v>
      </c>
      <c r="W47" s="17">
        <f t="shared" si="7"/>
        <v>0</v>
      </c>
      <c r="X47" s="17">
        <f>AVERAGE(W46:W47)</f>
        <v>0</v>
      </c>
    </row>
    <row r="48" spans="1:24">
      <c r="A48" s="1">
        <f>'TRB Record'!A48</f>
        <v>24</v>
      </c>
      <c r="C48" s="6">
        <f>'TRB Record'!C48</f>
        <v>0</v>
      </c>
      <c r="D48" s="14"/>
      <c r="E48" s="17">
        <f>(D48*'% solids Extr-Free'!J50)/100</f>
        <v>0</v>
      </c>
      <c r="F48" s="31"/>
      <c r="G48" s="31"/>
      <c r="H48" s="17">
        <f t="shared" si="8"/>
        <v>0</v>
      </c>
      <c r="I48" s="32"/>
      <c r="J48" s="17">
        <f t="shared" si="9"/>
        <v>0</v>
      </c>
      <c r="K48" s="17" t="e">
        <f t="shared" si="10"/>
        <v>#DIV/0!</v>
      </c>
      <c r="L48" s="17">
        <f t="shared" si="11"/>
        <v>0</v>
      </c>
      <c r="M48" s="17">
        <f t="shared" si="6"/>
        <v>0</v>
      </c>
      <c r="N48" s="17">
        <f>M48-Protein!Q50</f>
        <v>0</v>
      </c>
      <c r="O48" s="33"/>
      <c r="S48" s="72" t="e">
        <f t="shared" si="12"/>
        <v>#DIV/0!</v>
      </c>
      <c r="U48" s="2">
        <v>86.73</v>
      </c>
      <c r="V48" s="17" t="e">
        <f t="shared" si="13"/>
        <v>#DIV/0!</v>
      </c>
      <c r="W48" s="17">
        <f t="shared" si="7"/>
        <v>0</v>
      </c>
      <c r="X48" s="17"/>
    </row>
    <row r="49" spans="1:24">
      <c r="A49" s="1" t="str">
        <f>'TRB Record'!A49</f>
        <v>replicate 24</v>
      </c>
      <c r="C49" s="6">
        <f>'TRB Record'!C49</f>
        <v>0</v>
      </c>
      <c r="D49" s="14"/>
      <c r="E49" s="17">
        <f>(D49*'% solids Extr-Free'!J50)/100</f>
        <v>0</v>
      </c>
      <c r="F49" s="31"/>
      <c r="G49" s="31"/>
      <c r="H49" s="17">
        <f t="shared" si="8"/>
        <v>0</v>
      </c>
      <c r="I49" s="32"/>
      <c r="J49" s="17">
        <f t="shared" si="9"/>
        <v>0</v>
      </c>
      <c r="K49" s="17" t="e">
        <f t="shared" si="10"/>
        <v>#DIV/0!</v>
      </c>
      <c r="L49" s="17">
        <f t="shared" si="11"/>
        <v>0</v>
      </c>
      <c r="M49" s="17">
        <f t="shared" si="6"/>
        <v>0</v>
      </c>
      <c r="N49" s="17">
        <f>M49-Protein!Q50</f>
        <v>0</v>
      </c>
      <c r="O49" s="33"/>
      <c r="S49" s="72" t="e">
        <f t="shared" si="12"/>
        <v>#DIV/0!</v>
      </c>
      <c r="U49" s="2">
        <v>86.73</v>
      </c>
      <c r="V49" s="17" t="e">
        <f t="shared" si="13"/>
        <v>#DIV/0!</v>
      </c>
      <c r="W49" s="17">
        <f t="shared" si="7"/>
        <v>0</v>
      </c>
      <c r="X49" s="17">
        <f>AVERAGE(W48:W49)</f>
        <v>0</v>
      </c>
    </row>
    <row r="50" spans="1:24">
      <c r="A50" s="1">
        <f>'TRB Record'!A50</f>
        <v>25</v>
      </c>
      <c r="C50" s="6">
        <f>'TRB Record'!C50</f>
        <v>0</v>
      </c>
      <c r="D50" s="14"/>
      <c r="E50" s="17">
        <f>(D50*'% solids Extr-Free'!J52)/100</f>
        <v>0</v>
      </c>
      <c r="F50" s="31"/>
      <c r="G50" s="31"/>
      <c r="H50" s="17">
        <f t="shared" si="8"/>
        <v>0</v>
      </c>
      <c r="I50" s="32"/>
      <c r="J50" s="17">
        <f t="shared" si="9"/>
        <v>0</v>
      </c>
      <c r="K50" s="17" t="e">
        <f t="shared" si="10"/>
        <v>#DIV/0!</v>
      </c>
      <c r="L50" s="17">
        <f t="shared" si="11"/>
        <v>0</v>
      </c>
      <c r="M50" s="17">
        <f t="shared" si="6"/>
        <v>0</v>
      </c>
      <c r="N50" s="17">
        <f>M50-Protein!Q52</f>
        <v>0</v>
      </c>
      <c r="O50" s="33"/>
      <c r="S50" s="72" t="e">
        <f t="shared" si="12"/>
        <v>#DIV/0!</v>
      </c>
      <c r="U50" s="2">
        <v>86.73</v>
      </c>
      <c r="V50" s="17" t="e">
        <f t="shared" si="13"/>
        <v>#DIV/0!</v>
      </c>
      <c r="W50" s="17">
        <f t="shared" si="7"/>
        <v>0</v>
      </c>
      <c r="X50" s="17"/>
    </row>
    <row r="51" spans="1:24">
      <c r="A51" s="1" t="str">
        <f>'TRB Record'!A51</f>
        <v>replicate 25</v>
      </c>
      <c r="C51" s="6">
        <f>'TRB Record'!C51</f>
        <v>0</v>
      </c>
      <c r="D51" s="14"/>
      <c r="E51" s="17">
        <f>(D51*'% solids Extr-Free'!J52)/100</f>
        <v>0</v>
      </c>
      <c r="F51" s="31"/>
      <c r="G51" s="31"/>
      <c r="H51" s="17">
        <f t="shared" si="8"/>
        <v>0</v>
      </c>
      <c r="I51" s="32"/>
      <c r="J51" s="17">
        <f t="shared" si="9"/>
        <v>0</v>
      </c>
      <c r="K51" s="17" t="e">
        <f t="shared" si="10"/>
        <v>#DIV/0!</v>
      </c>
      <c r="L51" s="17">
        <f t="shared" si="11"/>
        <v>0</v>
      </c>
      <c r="M51" s="17">
        <f t="shared" si="6"/>
        <v>0</v>
      </c>
      <c r="N51" s="17">
        <f>M51-Protein!Q52</f>
        <v>0</v>
      </c>
      <c r="O51" s="33"/>
      <c r="S51" s="72" t="e">
        <f t="shared" si="12"/>
        <v>#DIV/0!</v>
      </c>
      <c r="U51" s="2">
        <v>86.73</v>
      </c>
      <c r="V51" s="17" t="e">
        <f t="shared" si="13"/>
        <v>#DIV/0!</v>
      </c>
      <c r="W51" s="17">
        <f t="shared" si="7"/>
        <v>0</v>
      </c>
      <c r="X51" s="17">
        <f>AVERAGE(W50:W51)</f>
        <v>0</v>
      </c>
    </row>
    <row r="52" spans="1:24">
      <c r="A52" s="1">
        <f>'TRB Record'!A52</f>
        <v>26</v>
      </c>
      <c r="C52" s="6">
        <f>'TRB Record'!C52</f>
        <v>0</v>
      </c>
      <c r="D52" s="14"/>
      <c r="E52" s="17">
        <f>(D52*'% solids Extr-Free'!J54)/100</f>
        <v>0</v>
      </c>
      <c r="F52" s="31"/>
      <c r="G52" s="31"/>
      <c r="H52" s="17">
        <f t="shared" si="8"/>
        <v>0</v>
      </c>
      <c r="I52" s="32"/>
      <c r="J52" s="17">
        <f t="shared" si="9"/>
        <v>0</v>
      </c>
      <c r="K52" s="17" t="e">
        <f t="shared" si="10"/>
        <v>#DIV/0!</v>
      </c>
      <c r="L52" s="17">
        <f t="shared" si="11"/>
        <v>0</v>
      </c>
      <c r="M52" s="17">
        <f t="shared" si="6"/>
        <v>0</v>
      </c>
      <c r="N52" s="17">
        <f>M52-Protein!Q54</f>
        <v>0</v>
      </c>
      <c r="O52" s="33"/>
      <c r="S52" s="72" t="e">
        <f t="shared" si="12"/>
        <v>#DIV/0!</v>
      </c>
      <c r="U52" s="2">
        <v>86.73</v>
      </c>
      <c r="V52" s="17" t="e">
        <f t="shared" si="13"/>
        <v>#DIV/0!</v>
      </c>
      <c r="W52" s="17">
        <f t="shared" si="7"/>
        <v>0</v>
      </c>
      <c r="X52" s="17"/>
    </row>
    <row r="53" spans="1:24">
      <c r="A53" s="1" t="str">
        <f>'TRB Record'!A53</f>
        <v>replicate 26</v>
      </c>
      <c r="C53" s="6">
        <f>'TRB Record'!C53</f>
        <v>0</v>
      </c>
      <c r="D53" s="14"/>
      <c r="E53" s="17">
        <f>(D53*'% solids Extr-Free'!J54)/100</f>
        <v>0</v>
      </c>
      <c r="F53" s="31"/>
      <c r="G53" s="31"/>
      <c r="H53" s="17">
        <f t="shared" si="8"/>
        <v>0</v>
      </c>
      <c r="I53" s="32"/>
      <c r="J53" s="17">
        <f t="shared" si="9"/>
        <v>0</v>
      </c>
      <c r="K53" s="17" t="e">
        <f t="shared" si="10"/>
        <v>#DIV/0!</v>
      </c>
      <c r="L53" s="17">
        <f t="shared" si="11"/>
        <v>0</v>
      </c>
      <c r="M53" s="17">
        <f t="shared" si="6"/>
        <v>0</v>
      </c>
      <c r="N53" s="17">
        <f>M53-Protein!Q54</f>
        <v>0</v>
      </c>
      <c r="O53" s="33"/>
      <c r="S53" s="72" t="e">
        <f t="shared" si="12"/>
        <v>#DIV/0!</v>
      </c>
      <c r="U53" s="2">
        <v>86.73</v>
      </c>
      <c r="V53" s="17" t="e">
        <f t="shared" si="13"/>
        <v>#DIV/0!</v>
      </c>
      <c r="W53" s="17">
        <f t="shared" si="7"/>
        <v>0</v>
      </c>
      <c r="X53" s="17">
        <f>AVERAGE(W52:W53)</f>
        <v>0</v>
      </c>
    </row>
    <row r="54" spans="1:24">
      <c r="A54" s="1">
        <f>'TRB Record'!A54</f>
        <v>27</v>
      </c>
      <c r="C54" s="6">
        <f>'TRB Record'!C54</f>
        <v>0</v>
      </c>
      <c r="D54" s="14"/>
      <c r="E54" s="17">
        <f>(D54*'% solids Extr-Free'!J56)/100</f>
        <v>0</v>
      </c>
      <c r="F54" s="31"/>
      <c r="G54" s="31"/>
      <c r="H54" s="17">
        <f t="shared" si="8"/>
        <v>0</v>
      </c>
      <c r="I54" s="32"/>
      <c r="J54" s="17">
        <f t="shared" si="9"/>
        <v>0</v>
      </c>
      <c r="K54" s="17" t="e">
        <f t="shared" si="10"/>
        <v>#DIV/0!</v>
      </c>
      <c r="L54" s="17">
        <f t="shared" si="11"/>
        <v>0</v>
      </c>
      <c r="M54" s="17">
        <f t="shared" si="6"/>
        <v>0</v>
      </c>
      <c r="N54" s="17">
        <f>M54-Protein!Q56</f>
        <v>0</v>
      </c>
      <c r="O54" s="33"/>
      <c r="S54" s="72" t="e">
        <f t="shared" si="12"/>
        <v>#DIV/0!</v>
      </c>
      <c r="U54" s="2">
        <v>86.73</v>
      </c>
      <c r="V54" s="17" t="e">
        <f t="shared" si="13"/>
        <v>#DIV/0!</v>
      </c>
      <c r="W54" s="17">
        <f t="shared" si="7"/>
        <v>0</v>
      </c>
      <c r="X54" s="17"/>
    </row>
    <row r="55" spans="1:24">
      <c r="A55" s="1" t="str">
        <f>'TRB Record'!A55</f>
        <v>replicate 27</v>
      </c>
      <c r="C55" s="6">
        <f>'TRB Record'!C55</f>
        <v>0</v>
      </c>
      <c r="D55" s="14"/>
      <c r="E55" s="17">
        <f>(D55*'% solids Extr-Free'!J56)/100</f>
        <v>0</v>
      </c>
      <c r="F55" s="31"/>
      <c r="G55" s="31"/>
      <c r="H55" s="17">
        <f t="shared" si="8"/>
        <v>0</v>
      </c>
      <c r="I55" s="32"/>
      <c r="J55" s="17">
        <f t="shared" si="9"/>
        <v>0</v>
      </c>
      <c r="K55" s="17" t="e">
        <f t="shared" si="10"/>
        <v>#DIV/0!</v>
      </c>
      <c r="L55" s="17">
        <f t="shared" si="11"/>
        <v>0</v>
      </c>
      <c r="M55" s="17">
        <f t="shared" si="6"/>
        <v>0</v>
      </c>
      <c r="N55" s="17">
        <f>M55-Protein!Q56</f>
        <v>0</v>
      </c>
      <c r="O55" s="33"/>
      <c r="S55" s="72" t="e">
        <f t="shared" si="12"/>
        <v>#DIV/0!</v>
      </c>
      <c r="U55" s="2">
        <v>86.73</v>
      </c>
      <c r="V55" s="17" t="e">
        <f t="shared" si="13"/>
        <v>#DIV/0!</v>
      </c>
      <c r="W55" s="17">
        <f t="shared" si="7"/>
        <v>0</v>
      </c>
      <c r="X55" s="17">
        <f>AVERAGE(W54:W55)</f>
        <v>0</v>
      </c>
    </row>
    <row r="56" spans="1:24">
      <c r="A56" s="1">
        <f>'TRB Record'!A56</f>
        <v>28</v>
      </c>
      <c r="C56" s="6">
        <f>'TRB Record'!C56</f>
        <v>0</v>
      </c>
      <c r="D56" s="14"/>
      <c r="E56" s="17">
        <f>(D56*'% solids Extr-Free'!J58)/100</f>
        <v>0</v>
      </c>
      <c r="F56" s="31"/>
      <c r="G56" s="31"/>
      <c r="H56" s="17">
        <f t="shared" si="8"/>
        <v>0</v>
      </c>
      <c r="I56" s="32"/>
      <c r="J56" s="17">
        <f t="shared" si="9"/>
        <v>0</v>
      </c>
      <c r="K56" s="17" t="e">
        <f t="shared" si="10"/>
        <v>#DIV/0!</v>
      </c>
      <c r="L56" s="17">
        <f t="shared" si="11"/>
        <v>0</v>
      </c>
      <c r="M56" s="17">
        <f t="shared" si="6"/>
        <v>0</v>
      </c>
      <c r="N56" s="17">
        <f>M56-Protein!Q58</f>
        <v>0</v>
      </c>
      <c r="O56" s="33"/>
      <c r="S56" s="72" t="e">
        <f t="shared" si="12"/>
        <v>#DIV/0!</v>
      </c>
      <c r="U56" s="2">
        <v>86.73</v>
      </c>
      <c r="V56" s="17" t="e">
        <f t="shared" si="13"/>
        <v>#DIV/0!</v>
      </c>
      <c r="W56" s="17">
        <f t="shared" si="7"/>
        <v>0</v>
      </c>
      <c r="X56" s="17"/>
    </row>
    <row r="57" spans="1:24">
      <c r="A57" s="1" t="str">
        <f>'TRB Record'!A57</f>
        <v>replicate 28</v>
      </c>
      <c r="C57" s="6">
        <f>'TRB Record'!C57</f>
        <v>0</v>
      </c>
      <c r="D57" s="14"/>
      <c r="E57" s="17">
        <f>(D57*'% solids Extr-Free'!J58)/100</f>
        <v>0</v>
      </c>
      <c r="F57" s="31"/>
      <c r="G57" s="31"/>
      <c r="H57" s="17">
        <f t="shared" si="8"/>
        <v>0</v>
      </c>
      <c r="I57" s="32"/>
      <c r="J57" s="17">
        <f t="shared" si="9"/>
        <v>0</v>
      </c>
      <c r="K57" s="17" t="e">
        <f t="shared" si="10"/>
        <v>#DIV/0!</v>
      </c>
      <c r="L57" s="17">
        <f t="shared" si="11"/>
        <v>0</v>
      </c>
      <c r="M57" s="17">
        <f t="shared" si="6"/>
        <v>0</v>
      </c>
      <c r="N57" s="17">
        <f>M57-Protein!Q58</f>
        <v>0</v>
      </c>
      <c r="O57" s="33"/>
      <c r="S57" s="72" t="e">
        <f t="shared" si="12"/>
        <v>#DIV/0!</v>
      </c>
      <c r="U57" s="2">
        <v>86.73</v>
      </c>
      <c r="V57" s="17" t="e">
        <f t="shared" si="13"/>
        <v>#DIV/0!</v>
      </c>
      <c r="W57" s="17">
        <f t="shared" si="7"/>
        <v>0</v>
      </c>
      <c r="X57" s="17">
        <f>AVERAGE(W56:W57)</f>
        <v>0</v>
      </c>
    </row>
    <row r="58" spans="1:24">
      <c r="A58" s="1">
        <f>'TRB Record'!A58</f>
        <v>29</v>
      </c>
      <c r="C58" s="6">
        <f>'TRB Record'!C58</f>
        <v>0</v>
      </c>
      <c r="D58" s="14"/>
      <c r="E58" s="17">
        <f>(D58*'% solids Extr-Free'!J60)/100</f>
        <v>0</v>
      </c>
      <c r="F58" s="31"/>
      <c r="G58" s="31"/>
      <c r="H58" s="17">
        <f t="shared" si="8"/>
        <v>0</v>
      </c>
      <c r="I58" s="32"/>
      <c r="J58" s="17">
        <f t="shared" si="9"/>
        <v>0</v>
      </c>
      <c r="K58" s="17" t="e">
        <f t="shared" si="10"/>
        <v>#DIV/0!</v>
      </c>
      <c r="L58" s="17">
        <f t="shared" si="11"/>
        <v>0</v>
      </c>
      <c r="M58" s="17">
        <f t="shared" si="6"/>
        <v>0</v>
      </c>
      <c r="N58" s="17">
        <f>M58-Protein!Q60</f>
        <v>0</v>
      </c>
      <c r="O58" s="33"/>
      <c r="S58" s="72" t="e">
        <f t="shared" si="12"/>
        <v>#DIV/0!</v>
      </c>
      <c r="U58" s="2">
        <v>86.73</v>
      </c>
      <c r="V58" s="17" t="e">
        <f t="shared" si="13"/>
        <v>#DIV/0!</v>
      </c>
      <c r="W58" s="17">
        <f t="shared" si="7"/>
        <v>0</v>
      </c>
      <c r="X58" s="17"/>
    </row>
    <row r="59" spans="1:24">
      <c r="A59" s="1" t="str">
        <f>'TRB Record'!A59</f>
        <v>replicate 29</v>
      </c>
      <c r="C59" s="6">
        <f>'TRB Record'!C59</f>
        <v>0</v>
      </c>
      <c r="D59" s="14"/>
      <c r="E59" s="17">
        <f>(D59*'% solids Extr-Free'!J60)/100</f>
        <v>0</v>
      </c>
      <c r="F59" s="31"/>
      <c r="G59" s="31"/>
      <c r="H59" s="17">
        <f t="shared" si="8"/>
        <v>0</v>
      </c>
      <c r="I59" s="32"/>
      <c r="J59" s="17">
        <f t="shared" si="9"/>
        <v>0</v>
      </c>
      <c r="K59" s="17" t="e">
        <f t="shared" si="10"/>
        <v>#DIV/0!</v>
      </c>
      <c r="L59" s="17">
        <f t="shared" si="11"/>
        <v>0</v>
      </c>
      <c r="M59" s="17">
        <f t="shared" si="6"/>
        <v>0</v>
      </c>
      <c r="N59" s="17">
        <f>M59-Protein!Q60</f>
        <v>0</v>
      </c>
      <c r="O59" s="33"/>
      <c r="S59" s="72" t="e">
        <f t="shared" si="12"/>
        <v>#DIV/0!</v>
      </c>
      <c r="U59" s="2">
        <v>86.73</v>
      </c>
      <c r="V59" s="17" t="e">
        <f t="shared" si="13"/>
        <v>#DIV/0!</v>
      </c>
      <c r="W59" s="17">
        <f t="shared" si="7"/>
        <v>0</v>
      </c>
      <c r="X59" s="17">
        <f>AVERAGE(W58:W59)</f>
        <v>0</v>
      </c>
    </row>
    <row r="60" spans="1:24">
      <c r="A60" s="1">
        <f>'TRB Record'!A60</f>
        <v>30</v>
      </c>
      <c r="C60" s="6">
        <f>'TRB Record'!C60</f>
        <v>0</v>
      </c>
      <c r="D60" s="14"/>
      <c r="E60" s="17">
        <f>(D60*'% solids Extr-Free'!J62)/100</f>
        <v>0</v>
      </c>
      <c r="F60" s="31"/>
      <c r="G60" s="31"/>
      <c r="H60" s="17">
        <f t="shared" si="8"/>
        <v>0</v>
      </c>
      <c r="I60" s="32"/>
      <c r="J60" s="17">
        <f t="shared" si="9"/>
        <v>0</v>
      </c>
      <c r="K60" s="17" t="e">
        <f t="shared" si="10"/>
        <v>#DIV/0!</v>
      </c>
      <c r="L60" s="17">
        <f t="shared" si="11"/>
        <v>0</v>
      </c>
      <c r="M60" s="17">
        <f t="shared" si="6"/>
        <v>0</v>
      </c>
      <c r="N60" s="17">
        <f>M60-Protein!Q62</f>
        <v>0</v>
      </c>
      <c r="O60" s="33"/>
      <c r="S60" s="72" t="e">
        <f t="shared" si="12"/>
        <v>#DIV/0!</v>
      </c>
      <c r="U60" s="2">
        <v>86.73</v>
      </c>
      <c r="V60" s="17" t="e">
        <f t="shared" si="13"/>
        <v>#DIV/0!</v>
      </c>
      <c r="W60" s="17">
        <f t="shared" si="7"/>
        <v>0</v>
      </c>
      <c r="X60" s="17"/>
    </row>
    <row r="61" spans="1:24">
      <c r="A61" s="1" t="str">
        <f>'TRB Record'!A61</f>
        <v>replicate 30</v>
      </c>
      <c r="C61" s="6">
        <f>'TRB Record'!C61</f>
        <v>0</v>
      </c>
      <c r="D61" s="14"/>
      <c r="E61" s="17">
        <f>(D61*'% solids Extr-Free'!J62)/100</f>
        <v>0</v>
      </c>
      <c r="F61" s="31"/>
      <c r="G61" s="31"/>
      <c r="H61" s="17">
        <f t="shared" si="8"/>
        <v>0</v>
      </c>
      <c r="I61" s="32"/>
      <c r="J61" s="17">
        <f t="shared" si="9"/>
        <v>0</v>
      </c>
      <c r="K61" s="17" t="e">
        <f t="shared" si="10"/>
        <v>#DIV/0!</v>
      </c>
      <c r="L61" s="17">
        <f t="shared" si="11"/>
        <v>0</v>
      </c>
      <c r="M61" s="17">
        <f t="shared" si="6"/>
        <v>0</v>
      </c>
      <c r="N61" s="17">
        <f>M61-Protein!Q62</f>
        <v>0</v>
      </c>
      <c r="O61" s="33"/>
      <c r="S61" s="72" t="e">
        <f t="shared" si="12"/>
        <v>#DIV/0!</v>
      </c>
      <c r="U61" s="2">
        <v>86.73</v>
      </c>
      <c r="V61" s="17" t="e">
        <f t="shared" si="13"/>
        <v>#DIV/0!</v>
      </c>
      <c r="W61" s="17">
        <f t="shared" si="7"/>
        <v>0</v>
      </c>
      <c r="X61" s="17">
        <f>AVERAGE(W60:W61)</f>
        <v>0</v>
      </c>
    </row>
  </sheetData>
  <sheetProtection sheet="1" objects="1" scenarios="1"/>
  <phoneticPr fontId="0" type="noConversion"/>
  <printOptions gridLines="1"/>
  <pageMargins left="0.75" right="0.75" top="1" bottom="1" header="0.5" footer="0.5"/>
  <pageSetup scale="75" fitToWidth="2" fitToHeight="5" orientation="landscape" horizontalDpi="4294967292" verticalDpi="4294967292"/>
  <headerFooter alignWithMargins="0">
    <oddHeader>&amp;A</oddHeader>
    <oddFooter>Page &amp;P of &amp;N</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NREL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 Stover (Herbaceous Feedstocks) Calculation Sheet</dc:title>
  <dc:subject>This calculation workbook automatically calculates compositions analysis and mass closure based on the equations and measurement procedures in the related laboratory analytical procedure.</dc:subject>
  <dc:creator>NREL</dc:creator>
  <cp:keywords/>
  <dc:description/>
  <cp:lastModifiedBy>X</cp:lastModifiedBy>
  <cp:revision/>
  <dcterms:created xsi:type="dcterms:W3CDTF">2004-05-20T17:44:10Z</dcterms:created>
  <dcterms:modified xsi:type="dcterms:W3CDTF">2026-02-23T23:39:25Z</dcterms:modified>
  <cp:category/>
  <cp:contentStatus/>
</cp:coreProperties>
</file>